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OFFICE_NHSRC\Cutomization Checklists\CHC\Non-FRU\"/>
    </mc:Choice>
  </mc:AlternateContent>
  <xr:revisionPtr revIDLastSave="0" documentId="13_ncr:1_{9BED4101-7C31-4885-BA55-B77EEDC12E24}" xr6:coauthVersionLast="47" xr6:coauthVersionMax="47" xr10:uidLastSave="{00000000-0000-0000-0000-000000000000}"/>
  <bookViews>
    <workbookView xWindow="-110" yWindow="-110" windowWidth="19420" windowHeight="11500" xr2:uid="{00000000-000D-0000-FFFF-FFFF00000000}"/>
  </bookViews>
  <sheets>
    <sheet name="Hospital Score" sheetId="1" r:id="rId1"/>
    <sheet name="IPD" sheetId="19" r:id="rId2"/>
    <sheet name="Emergency" sheetId="2" r:id="rId3"/>
    <sheet name="OPD" sheetId="3" r:id="rId4"/>
    <sheet name="Labour Room" sheetId="21" r:id="rId5"/>
    <sheet name="Lab" sheetId="8" r:id="rId6"/>
    <sheet name="Radio" sheetId="9" r:id="rId7"/>
    <sheet name="Pharmacy" sheetId="10" r:id="rId8"/>
    <sheet name="Aux Ser" sheetId="12" r:id="rId9"/>
    <sheet name="Gen Admin" sheetId="13" r:id="rId10"/>
  </sheets>
  <externalReferences>
    <externalReference r:id="rId11"/>
  </externalReferences>
  <definedNames>
    <definedName name="_xlnm._FilterDatabase" localSheetId="8" hidden="1">'Aux Ser'!$A$3:$G$226</definedName>
    <definedName name="_xlnm._FilterDatabase" localSheetId="2" hidden="1">Emergency!$A$3:$G$448</definedName>
    <definedName name="_xlnm._FilterDatabase" localSheetId="9" hidden="1">'Gen Admin'!$A$3:$G$618</definedName>
    <definedName name="_xlnm._FilterDatabase" localSheetId="1" hidden="1">IPD!$A$3:$G$468</definedName>
    <definedName name="_xlnm._FilterDatabase" localSheetId="5" hidden="1">Lab!$A$3:$G$323</definedName>
    <definedName name="_xlnm._FilterDatabase" localSheetId="4" hidden="1">'Labour Room'!$A$41:$G$414</definedName>
    <definedName name="_xlnm._FilterDatabase" localSheetId="3" hidden="1">OPD!$A$3:$Z$3</definedName>
    <definedName name="_xlnm._FilterDatabase" localSheetId="7" hidden="1">Pharmacy!$A$3:$G$265</definedName>
    <definedName name="_xlnm._FilterDatabase" localSheetId="6" hidden="1">Radio!$A$3:$G$249</definedName>
    <definedName name="Area_of_Concern___Patient_Rights">'[1]Summary and Table of Content'!$C$5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20" roundtripDataChecksum="TAtjU7ESDBvWkkh2RuOCC2UOCspHph69C2WuSOoaVKc="/>
    </ext>
  </extLst>
</workbook>
</file>

<file path=xl/calcChain.xml><?xml version="1.0" encoding="utf-8"?>
<calcChain xmlns="http://schemas.openxmlformats.org/spreadsheetml/2006/main">
  <c r="H144" i="12" l="1"/>
  <c r="H160" i="12"/>
  <c r="H112" i="12"/>
  <c r="I81" i="12"/>
  <c r="H81" i="12"/>
  <c r="I70" i="12"/>
  <c r="H70" i="12"/>
  <c r="I58" i="8"/>
  <c r="H58" i="8"/>
  <c r="I17" i="13"/>
  <c r="H17" i="13"/>
  <c r="I185" i="19"/>
  <c r="H185" i="19"/>
  <c r="H284" i="3"/>
  <c r="H40" i="3"/>
  <c r="I19" i="3"/>
  <c r="H19" i="3"/>
  <c r="I213" i="13"/>
  <c r="H213" i="13"/>
  <c r="H428" i="2"/>
  <c r="H197" i="2"/>
  <c r="H209" i="2"/>
  <c r="H218" i="2"/>
  <c r="H229" i="2"/>
  <c r="I241" i="2"/>
  <c r="H241" i="2"/>
  <c r="H247" i="2"/>
  <c r="H259" i="2"/>
  <c r="H268" i="2"/>
  <c r="H277" i="2"/>
  <c r="H303" i="2"/>
  <c r="I209" i="2"/>
  <c r="I218" i="2"/>
  <c r="H309" i="2"/>
  <c r="I418" i="2"/>
  <c r="H418" i="2"/>
  <c r="H421" i="2"/>
  <c r="I412" i="2"/>
  <c r="H412" i="2"/>
  <c r="H446" i="3"/>
  <c r="H455" i="3"/>
  <c r="I475" i="3"/>
  <c r="H475" i="3"/>
  <c r="H350" i="3"/>
  <c r="H237" i="3"/>
  <c r="H250" i="3"/>
  <c r="H258" i="3"/>
  <c r="H268" i="3"/>
  <c r="I284" i="3"/>
  <c r="H372" i="3"/>
  <c r="I350" i="3"/>
  <c r="I258" i="3"/>
  <c r="I431" i="19"/>
  <c r="H431" i="19"/>
  <c r="H205" i="19"/>
  <c r="H325" i="19"/>
  <c r="H314" i="19"/>
  <c r="I325" i="19"/>
  <c r="H299" i="19"/>
  <c r="I241" i="19"/>
  <c r="H241" i="19"/>
  <c r="I218" i="19"/>
  <c r="H218" i="19"/>
  <c r="I205" i="19"/>
  <c r="I374" i="21"/>
  <c r="H374" i="21"/>
  <c r="I280" i="8"/>
  <c r="H280" i="8"/>
  <c r="I215" i="9"/>
  <c r="H215" i="9"/>
  <c r="I232" i="10"/>
  <c r="H232" i="10"/>
  <c r="I194" i="12"/>
  <c r="H194" i="12"/>
  <c r="I579" i="13"/>
  <c r="H579" i="13"/>
  <c r="I545" i="13"/>
  <c r="H545" i="13"/>
  <c r="G101" i="1" l="1"/>
  <c r="I206" i="3"/>
  <c r="H206" i="3"/>
  <c r="I424" i="2"/>
  <c r="H424" i="2"/>
  <c r="I382" i="2"/>
  <c r="H382" i="2"/>
  <c r="G2" i="2"/>
  <c r="G2" i="3"/>
  <c r="I491" i="3"/>
  <c r="H491" i="3"/>
  <c r="I481" i="3"/>
  <c r="H481" i="3"/>
  <c r="I446" i="3"/>
  <c r="I450" i="19"/>
  <c r="H450" i="19"/>
  <c r="I403" i="19"/>
  <c r="H403" i="19"/>
  <c r="G2" i="19"/>
  <c r="G2" i="21"/>
  <c r="E430" i="21" s="1"/>
  <c r="I412" i="21"/>
  <c r="H412" i="21"/>
  <c r="I399" i="21"/>
  <c r="H399" i="21"/>
  <c r="I395" i="21"/>
  <c r="H395" i="21"/>
  <c r="I391" i="21"/>
  <c r="H391" i="21"/>
  <c r="I388" i="21"/>
  <c r="H388" i="21"/>
  <c r="I385" i="21"/>
  <c r="H385" i="21"/>
  <c r="I382" i="21"/>
  <c r="H382" i="21"/>
  <c r="I370" i="21"/>
  <c r="H370" i="21"/>
  <c r="I355" i="21"/>
  <c r="H355" i="21"/>
  <c r="I348" i="21"/>
  <c r="H348" i="21"/>
  <c r="I344" i="21"/>
  <c r="H344" i="21"/>
  <c r="I342" i="21"/>
  <c r="H342" i="21"/>
  <c r="I332" i="21"/>
  <c r="H332" i="21"/>
  <c r="I326" i="21"/>
  <c r="H326" i="21"/>
  <c r="I319" i="21"/>
  <c r="H319" i="21"/>
  <c r="I310" i="21"/>
  <c r="H310" i="21"/>
  <c r="I302" i="21"/>
  <c r="H302" i="21"/>
  <c r="I298" i="21"/>
  <c r="H298" i="21"/>
  <c r="I288" i="21"/>
  <c r="H288" i="21"/>
  <c r="I250" i="21"/>
  <c r="H250" i="21"/>
  <c r="G83" i="1" s="1"/>
  <c r="I246" i="21"/>
  <c r="H246" i="21"/>
  <c r="I244" i="21"/>
  <c r="H244" i="21"/>
  <c r="I242" i="21"/>
  <c r="H242" i="21"/>
  <c r="I234" i="21"/>
  <c r="H234" i="21"/>
  <c r="I226" i="21"/>
  <c r="H226" i="21"/>
  <c r="I222" i="21"/>
  <c r="H222" i="21"/>
  <c r="I219" i="21"/>
  <c r="H219" i="21"/>
  <c r="I213" i="21"/>
  <c r="H213" i="21"/>
  <c r="I202" i="21"/>
  <c r="H202" i="21"/>
  <c r="I190" i="21"/>
  <c r="H190" i="21"/>
  <c r="G66" i="1" s="1"/>
  <c r="I185" i="21"/>
  <c r="H185" i="21"/>
  <c r="I180" i="21"/>
  <c r="H180" i="21"/>
  <c r="I177" i="21"/>
  <c r="H177" i="21"/>
  <c r="I174" i="21"/>
  <c r="H174" i="21"/>
  <c r="I166" i="21"/>
  <c r="H166" i="21"/>
  <c r="I160" i="21"/>
  <c r="H160" i="21"/>
  <c r="I151" i="21"/>
  <c r="H151" i="21"/>
  <c r="I146" i="21"/>
  <c r="H146" i="21"/>
  <c r="I137" i="21"/>
  <c r="H137" i="21"/>
  <c r="I122" i="21"/>
  <c r="H122" i="21"/>
  <c r="I113" i="21"/>
  <c r="H113" i="21"/>
  <c r="I107" i="21"/>
  <c r="H107" i="21"/>
  <c r="I103" i="21"/>
  <c r="H103" i="21"/>
  <c r="I99" i="21"/>
  <c r="H99" i="21"/>
  <c r="I84" i="21"/>
  <c r="H84" i="21"/>
  <c r="I81" i="21"/>
  <c r="H81" i="21"/>
  <c r="I78" i="21"/>
  <c r="H78" i="21"/>
  <c r="I68" i="21"/>
  <c r="H68" i="21"/>
  <c r="I63" i="21"/>
  <c r="H63" i="21"/>
  <c r="I58" i="21"/>
  <c r="H58" i="21"/>
  <c r="I55" i="21"/>
  <c r="H55" i="21"/>
  <c r="I45" i="21"/>
  <c r="H45" i="21"/>
  <c r="I43" i="21"/>
  <c r="H43" i="21"/>
  <c r="I297" i="8"/>
  <c r="H297" i="8"/>
  <c r="I285" i="8"/>
  <c r="H285" i="8"/>
  <c r="I276" i="8"/>
  <c r="H276" i="8"/>
  <c r="I124" i="8"/>
  <c r="H124" i="8"/>
  <c r="I119" i="8"/>
  <c r="H119" i="8"/>
  <c r="I86" i="8"/>
  <c r="H86" i="8"/>
  <c r="I65" i="8"/>
  <c r="H65" i="8"/>
  <c r="G2" i="8"/>
  <c r="I98" i="9"/>
  <c r="H98" i="9"/>
  <c r="I225" i="9"/>
  <c r="H225" i="9"/>
  <c r="I228" i="9"/>
  <c r="H228" i="9"/>
  <c r="I220" i="9"/>
  <c r="H220" i="9"/>
  <c r="I211" i="9"/>
  <c r="H211" i="9"/>
  <c r="I186" i="9"/>
  <c r="H186" i="9"/>
  <c r="I110" i="9"/>
  <c r="H110" i="9"/>
  <c r="I73" i="9"/>
  <c r="H73" i="9"/>
  <c r="I54" i="9"/>
  <c r="H54" i="9"/>
  <c r="G2" i="9"/>
  <c r="G2" i="10"/>
  <c r="I249" i="10"/>
  <c r="H249" i="10"/>
  <c r="I237" i="10"/>
  <c r="H237" i="10"/>
  <c r="I228" i="10"/>
  <c r="H228" i="10"/>
  <c r="I202" i="10"/>
  <c r="H202" i="10"/>
  <c r="I154" i="10"/>
  <c r="H154" i="10"/>
  <c r="I150" i="10"/>
  <c r="H150" i="10"/>
  <c r="I94" i="10"/>
  <c r="H94" i="10"/>
  <c r="I62" i="10"/>
  <c r="H62" i="10"/>
  <c r="I35" i="12"/>
  <c r="H35" i="12"/>
  <c r="I65" i="12"/>
  <c r="H65" i="12"/>
  <c r="I93" i="12"/>
  <c r="H93" i="12"/>
  <c r="I199" i="12"/>
  <c r="H199" i="12"/>
  <c r="I152" i="12"/>
  <c r="H152" i="12"/>
  <c r="I55" i="12"/>
  <c r="H55" i="12"/>
  <c r="G2" i="12"/>
  <c r="G2" i="13"/>
  <c r="I573" i="13"/>
  <c r="H573" i="13"/>
  <c r="I565" i="13"/>
  <c r="H565" i="13"/>
  <c r="I541" i="13"/>
  <c r="H541" i="13"/>
  <c r="I522" i="13"/>
  <c r="H522" i="13"/>
  <c r="I341" i="13"/>
  <c r="H341" i="13"/>
  <c r="I319" i="13"/>
  <c r="H319" i="13"/>
  <c r="I251" i="13"/>
  <c r="H251" i="13"/>
  <c r="I172" i="13"/>
  <c r="H172" i="13"/>
  <c r="I158" i="13"/>
  <c r="H158" i="13"/>
  <c r="I438" i="19"/>
  <c r="H438" i="19"/>
  <c r="I427" i="19"/>
  <c r="H427" i="19"/>
  <c r="I180" i="19"/>
  <c r="H180" i="19"/>
  <c r="I156" i="19"/>
  <c r="H156" i="19"/>
  <c r="I147" i="19"/>
  <c r="H147" i="19"/>
  <c r="I134" i="19"/>
  <c r="H134" i="19"/>
  <c r="I98" i="19"/>
  <c r="H98" i="19"/>
  <c r="I98" i="2"/>
  <c r="H98" i="2"/>
  <c r="I471" i="3"/>
  <c r="H471" i="3"/>
  <c r="I176" i="3"/>
  <c r="H176" i="3"/>
  <c r="I141" i="3"/>
  <c r="H141" i="3"/>
  <c r="I135" i="3"/>
  <c r="H135" i="3"/>
  <c r="I421" i="2"/>
  <c r="I408" i="2"/>
  <c r="H408" i="2"/>
  <c r="I380" i="2"/>
  <c r="H380" i="2"/>
  <c r="I180" i="2"/>
  <c r="H180" i="2"/>
  <c r="I171" i="2"/>
  <c r="H171" i="2"/>
  <c r="I164" i="2"/>
  <c r="H164" i="2"/>
  <c r="I134" i="2"/>
  <c r="H134" i="2"/>
  <c r="I93" i="2"/>
  <c r="H93" i="2"/>
  <c r="I88" i="2"/>
  <c r="H88" i="2"/>
  <c r="H5" i="2"/>
  <c r="G50" i="1" l="1"/>
  <c r="G54" i="1"/>
  <c r="G100" i="1"/>
  <c r="G102" i="1"/>
  <c r="G46" i="1"/>
  <c r="G104" i="1"/>
  <c r="H341" i="21"/>
  <c r="B437" i="21" s="1"/>
  <c r="I341" i="21"/>
  <c r="C437" i="21" s="1"/>
  <c r="J103" i="21"/>
  <c r="J222" i="21"/>
  <c r="J242" i="21"/>
  <c r="J388" i="21"/>
  <c r="J385" i="21"/>
  <c r="J348" i="21"/>
  <c r="J344" i="21"/>
  <c r="J326" i="21"/>
  <c r="J219" i="21"/>
  <c r="J213" i="21"/>
  <c r="J202" i="21"/>
  <c r="J174" i="21"/>
  <c r="J166" i="21"/>
  <c r="J151" i="21"/>
  <c r="J137" i="21"/>
  <c r="J122" i="21"/>
  <c r="J81" i="21"/>
  <c r="J78" i="21"/>
  <c r="J63" i="21"/>
  <c r="J58" i="21"/>
  <c r="J382" i="21"/>
  <c r="I57" i="21"/>
  <c r="C432" i="21" s="1"/>
  <c r="I297" i="21"/>
  <c r="C436" i="21" s="1"/>
  <c r="H57" i="21"/>
  <c r="B432" i="21" s="1"/>
  <c r="J99" i="21"/>
  <c r="J160" i="21"/>
  <c r="J180" i="21"/>
  <c r="J226" i="21"/>
  <c r="J246" i="21"/>
  <c r="I390" i="21"/>
  <c r="C438" i="21" s="1"/>
  <c r="J302" i="21"/>
  <c r="J355" i="21"/>
  <c r="J185" i="21"/>
  <c r="I83" i="21"/>
  <c r="C433" i="21" s="1"/>
  <c r="I42" i="21"/>
  <c r="C431" i="21" s="1"/>
  <c r="J310" i="21"/>
  <c r="J370" i="21"/>
  <c r="J68" i="21"/>
  <c r="J113" i="21"/>
  <c r="J190" i="21"/>
  <c r="J234" i="21"/>
  <c r="J298" i="21"/>
  <c r="H297" i="21"/>
  <c r="B436" i="21" s="1"/>
  <c r="J146" i="21"/>
  <c r="H145" i="21"/>
  <c r="J107" i="21"/>
  <c r="J399" i="21"/>
  <c r="I184" i="21"/>
  <c r="C435" i="21" s="1"/>
  <c r="I145" i="21"/>
  <c r="C434" i="21" s="1"/>
  <c r="J395" i="21"/>
  <c r="J288" i="21"/>
  <c r="J250" i="21"/>
  <c r="J84" i="21"/>
  <c r="H83" i="21"/>
  <c r="B433" i="21" s="1"/>
  <c r="G105" i="1"/>
  <c r="J55" i="21"/>
  <c r="H42" i="21"/>
  <c r="J45" i="21"/>
  <c r="J412" i="21"/>
  <c r="J177" i="21"/>
  <c r="J332" i="21"/>
  <c r="J319" i="21"/>
  <c r="J244" i="21"/>
  <c r="H184" i="21"/>
  <c r="J43" i="21"/>
  <c r="J164" i="2"/>
  <c r="J180" i="2"/>
  <c r="J171" i="2"/>
  <c r="J93" i="2"/>
  <c r="J88" i="2"/>
  <c r="J418" i="2"/>
  <c r="J421" i="2"/>
  <c r="J424" i="2"/>
  <c r="J408" i="2"/>
  <c r="J134" i="2"/>
  <c r="J471" i="3"/>
  <c r="J491" i="3"/>
  <c r="J481" i="3"/>
  <c r="J391" i="21"/>
  <c r="H390" i="21"/>
  <c r="B438" i="21" s="1"/>
  <c r="J342" i="21"/>
  <c r="J98" i="2"/>
  <c r="J380" i="2"/>
  <c r="J141" i="3"/>
  <c r="J135" i="3"/>
  <c r="E488" i="19"/>
  <c r="I466" i="19"/>
  <c r="H466" i="19"/>
  <c r="I462" i="19"/>
  <c r="H462" i="19"/>
  <c r="I457" i="19"/>
  <c r="H457" i="19"/>
  <c r="I454" i="19"/>
  <c r="H454" i="19"/>
  <c r="I443" i="19"/>
  <c r="H443" i="19"/>
  <c r="I411" i="19"/>
  <c r="H411" i="19"/>
  <c r="I401" i="19"/>
  <c r="H401" i="19"/>
  <c r="I399" i="19"/>
  <c r="H399" i="19"/>
  <c r="I383" i="19"/>
  <c r="H383" i="19"/>
  <c r="I374" i="19"/>
  <c r="H374" i="19"/>
  <c r="I364" i="19"/>
  <c r="H364" i="19"/>
  <c r="I359" i="19"/>
  <c r="H359" i="19"/>
  <c r="I349" i="19"/>
  <c r="H349" i="19"/>
  <c r="I343" i="19"/>
  <c r="H343" i="19"/>
  <c r="I281" i="19"/>
  <c r="H281" i="19"/>
  <c r="I314" i="19"/>
  <c r="G84" i="1" s="1"/>
  <c r="I308" i="19"/>
  <c r="H308" i="19"/>
  <c r="I299" i="19"/>
  <c r="I297" i="19"/>
  <c r="H297" i="19"/>
  <c r="I289" i="19"/>
  <c r="H289" i="19"/>
  <c r="I286" i="19"/>
  <c r="H286" i="19"/>
  <c r="I283" i="19"/>
  <c r="H283" i="19"/>
  <c r="I269" i="19"/>
  <c r="H269" i="19"/>
  <c r="I260" i="19"/>
  <c r="H260" i="19"/>
  <c r="I248" i="19"/>
  <c r="H248" i="19"/>
  <c r="I238" i="19"/>
  <c r="H238" i="19"/>
  <c r="I228" i="19"/>
  <c r="H228" i="19"/>
  <c r="I198" i="19"/>
  <c r="H198" i="19"/>
  <c r="I192" i="19"/>
  <c r="H192" i="19"/>
  <c r="I176" i="19"/>
  <c r="H176" i="19"/>
  <c r="I164" i="19"/>
  <c r="H164" i="19"/>
  <c r="I143" i="19"/>
  <c r="H143" i="19"/>
  <c r="I122" i="19"/>
  <c r="H122" i="19"/>
  <c r="I110" i="19"/>
  <c r="H110" i="19"/>
  <c r="I104" i="19"/>
  <c r="H104" i="19"/>
  <c r="I93" i="19"/>
  <c r="H93" i="19"/>
  <c r="I71" i="19"/>
  <c r="H71" i="19"/>
  <c r="I57" i="19"/>
  <c r="H57" i="19"/>
  <c r="I53" i="19"/>
  <c r="H53" i="19"/>
  <c r="I44" i="19"/>
  <c r="H44" i="19"/>
  <c r="I33" i="19"/>
  <c r="H33" i="19"/>
  <c r="I24" i="19"/>
  <c r="H24" i="19"/>
  <c r="I21" i="19"/>
  <c r="H21" i="19"/>
  <c r="I16" i="19"/>
  <c r="H16" i="19"/>
  <c r="I8" i="19"/>
  <c r="H8" i="19"/>
  <c r="I5" i="19"/>
  <c r="H5" i="19"/>
  <c r="I398" i="19" l="1"/>
  <c r="C495" i="19" s="1"/>
  <c r="G78" i="1"/>
  <c r="H142" i="19"/>
  <c r="B492" i="19" s="1"/>
  <c r="H398" i="19"/>
  <c r="B495" i="19" s="1"/>
  <c r="H197" i="19"/>
  <c r="B493" i="19" s="1"/>
  <c r="D436" i="21"/>
  <c r="D438" i="21"/>
  <c r="D437" i="21"/>
  <c r="D432" i="21"/>
  <c r="D433" i="21"/>
  <c r="I342" i="19"/>
  <c r="C494" i="19" s="1"/>
  <c r="H342" i="19"/>
  <c r="B494" i="19" s="1"/>
  <c r="H70" i="19"/>
  <c r="B491" i="19" s="1"/>
  <c r="I70" i="19"/>
  <c r="C491" i="19" s="1"/>
  <c r="I142" i="19"/>
  <c r="C492" i="19" s="1"/>
  <c r="J57" i="21"/>
  <c r="J297" i="21"/>
  <c r="J42" i="21"/>
  <c r="J145" i="21"/>
  <c r="B434" i="21"/>
  <c r="D434" i="21" s="1"/>
  <c r="J83" i="21"/>
  <c r="B431" i="21"/>
  <c r="D431" i="21" s="1"/>
  <c r="J184" i="21"/>
  <c r="B435" i="21"/>
  <c r="D435" i="21" s="1"/>
  <c r="C439" i="21"/>
  <c r="J390" i="21"/>
  <c r="J341" i="21"/>
  <c r="H453" i="19"/>
  <c r="B496" i="19" s="1"/>
  <c r="I453" i="19"/>
  <c r="C496" i="19" s="1"/>
  <c r="H4" i="19"/>
  <c r="B489" i="19" s="1"/>
  <c r="I197" i="19"/>
  <c r="C493" i="19" s="1"/>
  <c r="I4" i="19"/>
  <c r="C489" i="19" s="1"/>
  <c r="I23" i="19"/>
  <c r="C490" i="19" s="1"/>
  <c r="H23" i="19"/>
  <c r="B490" i="19" s="1"/>
  <c r="D491" i="19" l="1"/>
  <c r="C476" i="19" s="1"/>
  <c r="D496" i="19"/>
  <c r="C481" i="19" s="1"/>
  <c r="B439" i="21"/>
  <c r="D439" i="21" s="1"/>
  <c r="D495" i="19"/>
  <c r="C480" i="19" s="1"/>
  <c r="D493" i="19"/>
  <c r="C478" i="19" s="1"/>
  <c r="D490" i="19"/>
  <c r="C475" i="19" s="1"/>
  <c r="D492" i="19"/>
  <c r="C477" i="19" s="1"/>
  <c r="C497" i="19"/>
  <c r="D494" i="19"/>
  <c r="C479" i="19" s="1"/>
  <c r="B497" i="19"/>
  <c r="D489" i="19"/>
  <c r="C474" i="19" s="1"/>
  <c r="D497" i="19" l="1"/>
  <c r="C19" i="1"/>
  <c r="C14" i="21"/>
  <c r="C16" i="21"/>
  <c r="C13" i="21"/>
  <c r="C12" i="21"/>
  <c r="C11" i="21"/>
  <c r="C10" i="21"/>
  <c r="C9" i="21"/>
  <c r="F9" i="21"/>
  <c r="C15" i="21"/>
  <c r="F6" i="1"/>
  <c r="C472" i="19" l="1"/>
  <c r="D19" i="1"/>
  <c r="E641" i="13"/>
  <c r="I613" i="13"/>
  <c r="H613" i="13"/>
  <c r="I607" i="13"/>
  <c r="H607" i="13"/>
  <c r="I602" i="13"/>
  <c r="H602" i="13"/>
  <c r="I594" i="13"/>
  <c r="H594" i="13"/>
  <c r="I530" i="13"/>
  <c r="H530" i="13"/>
  <c r="I508" i="13"/>
  <c r="H508" i="13"/>
  <c r="I492" i="13"/>
  <c r="I491" i="13" s="1"/>
  <c r="H492" i="13"/>
  <c r="I471" i="13"/>
  <c r="H471" i="13"/>
  <c r="I468" i="13"/>
  <c r="H468" i="13"/>
  <c r="I465" i="13"/>
  <c r="H465" i="13"/>
  <c r="I458" i="13"/>
  <c r="H458" i="13"/>
  <c r="I454" i="13"/>
  <c r="H454" i="13"/>
  <c r="I430" i="13"/>
  <c r="H430" i="13"/>
  <c r="I426" i="13"/>
  <c r="H426" i="13"/>
  <c r="G85" i="1" s="1"/>
  <c r="I423" i="13"/>
  <c r="H423" i="13"/>
  <c r="I420" i="13"/>
  <c r="H420" i="13"/>
  <c r="I414" i="13"/>
  <c r="H414" i="13"/>
  <c r="I412" i="13"/>
  <c r="H412" i="13"/>
  <c r="I407" i="13"/>
  <c r="H407" i="13"/>
  <c r="I404" i="13"/>
  <c r="H404" i="13"/>
  <c r="I398" i="13"/>
  <c r="H398" i="13"/>
  <c r="G68" i="1" s="1"/>
  <c r="I390" i="13"/>
  <c r="H390" i="13"/>
  <c r="I386" i="13"/>
  <c r="H386" i="13"/>
  <c r="I377" i="13"/>
  <c r="H377" i="13"/>
  <c r="I358" i="13"/>
  <c r="H358" i="13"/>
  <c r="I332" i="13"/>
  <c r="H332" i="13"/>
  <c r="I321" i="13"/>
  <c r="H321" i="13"/>
  <c r="I317" i="13"/>
  <c r="H317" i="13"/>
  <c r="G57" i="1" s="1"/>
  <c r="I303" i="13"/>
  <c r="H303" i="13"/>
  <c r="I276" i="13"/>
  <c r="H276" i="13"/>
  <c r="G55" i="1" s="1"/>
  <c r="I245" i="13"/>
  <c r="H245" i="13"/>
  <c r="I235" i="13"/>
  <c r="H235" i="13"/>
  <c r="I207" i="13"/>
  <c r="H207" i="13"/>
  <c r="I205" i="13"/>
  <c r="H205" i="13"/>
  <c r="I182" i="13"/>
  <c r="H182" i="13"/>
  <c r="I132" i="13"/>
  <c r="H132" i="13"/>
  <c r="I119" i="13"/>
  <c r="H119" i="13"/>
  <c r="I107" i="13"/>
  <c r="H107" i="13"/>
  <c r="G41" i="1" s="1"/>
  <c r="I102" i="13"/>
  <c r="H102" i="13"/>
  <c r="I81" i="13"/>
  <c r="H81" i="13"/>
  <c r="I57" i="13"/>
  <c r="H57" i="13"/>
  <c r="I52" i="13"/>
  <c r="H52" i="13"/>
  <c r="I39" i="13"/>
  <c r="H39" i="13"/>
  <c r="I12" i="13"/>
  <c r="H12" i="13"/>
  <c r="I9" i="13"/>
  <c r="H9" i="13"/>
  <c r="I5" i="13"/>
  <c r="H5" i="13"/>
  <c r="E248" i="12"/>
  <c r="I222" i="12"/>
  <c r="H222" i="12"/>
  <c r="I219" i="12"/>
  <c r="H219" i="12"/>
  <c r="I214" i="12"/>
  <c r="H214" i="12"/>
  <c r="I209" i="12"/>
  <c r="H209" i="12"/>
  <c r="I204" i="12"/>
  <c r="H204" i="12"/>
  <c r="H151" i="12" s="1"/>
  <c r="I160" i="12"/>
  <c r="I151" i="12" s="1"/>
  <c r="I144" i="12"/>
  <c r="I137" i="12"/>
  <c r="H137" i="12"/>
  <c r="I132" i="12"/>
  <c r="H132" i="12"/>
  <c r="I129" i="12"/>
  <c r="H129" i="12"/>
  <c r="I125" i="12"/>
  <c r="H125" i="12"/>
  <c r="I112" i="12"/>
  <c r="I109" i="12"/>
  <c r="H109" i="12"/>
  <c r="I105" i="12"/>
  <c r="H105" i="12"/>
  <c r="I78" i="12"/>
  <c r="H78" i="12"/>
  <c r="I61" i="12"/>
  <c r="H61" i="12"/>
  <c r="I47" i="12"/>
  <c r="H47" i="12"/>
  <c r="I44" i="12"/>
  <c r="H44" i="12"/>
  <c r="I40" i="12"/>
  <c r="H40" i="12"/>
  <c r="I29" i="12"/>
  <c r="H29" i="12"/>
  <c r="I22" i="12"/>
  <c r="H22" i="12"/>
  <c r="I18" i="12"/>
  <c r="H18" i="12"/>
  <c r="I16" i="12"/>
  <c r="H16" i="12"/>
  <c r="I14" i="12"/>
  <c r="H14" i="12"/>
  <c r="I5" i="12"/>
  <c r="I4" i="12" s="1"/>
  <c r="H5" i="12"/>
  <c r="H4" i="12" s="1"/>
  <c r="E281" i="10"/>
  <c r="I264" i="10"/>
  <c r="H264" i="10"/>
  <c r="I259" i="10"/>
  <c r="H259" i="10"/>
  <c r="I255" i="10"/>
  <c r="H255" i="10"/>
  <c r="I253" i="10"/>
  <c r="H253" i="10"/>
  <c r="I242" i="10"/>
  <c r="H242" i="10"/>
  <c r="I210" i="10"/>
  <c r="H210" i="10"/>
  <c r="I197" i="10"/>
  <c r="H197" i="10"/>
  <c r="I195" i="10"/>
  <c r="H195" i="10"/>
  <c r="I191" i="10"/>
  <c r="H191" i="10"/>
  <c r="I186" i="10"/>
  <c r="H186" i="10"/>
  <c r="I181" i="10"/>
  <c r="H181" i="10"/>
  <c r="I179" i="10"/>
  <c r="H179" i="10"/>
  <c r="I173" i="10"/>
  <c r="H173" i="10"/>
  <c r="I167" i="10"/>
  <c r="H167" i="10"/>
  <c r="I165" i="10"/>
  <c r="H165" i="10"/>
  <c r="I162" i="10"/>
  <c r="H162" i="10"/>
  <c r="I110" i="10"/>
  <c r="H110" i="10"/>
  <c r="I107" i="10"/>
  <c r="H107" i="10"/>
  <c r="I90" i="10"/>
  <c r="H90" i="10"/>
  <c r="I69" i="10"/>
  <c r="H69" i="10"/>
  <c r="I67" i="10"/>
  <c r="H67" i="10"/>
  <c r="I56" i="10"/>
  <c r="H56" i="10"/>
  <c r="I43" i="10"/>
  <c r="H43" i="10"/>
  <c r="I36" i="10"/>
  <c r="H36" i="10"/>
  <c r="I34" i="10"/>
  <c r="H34" i="10"/>
  <c r="I32" i="10"/>
  <c r="H32" i="10"/>
  <c r="I29" i="10"/>
  <c r="H29" i="10"/>
  <c r="I23" i="10"/>
  <c r="H23" i="10"/>
  <c r="I14" i="10"/>
  <c r="H14" i="10"/>
  <c r="I8" i="10"/>
  <c r="H8" i="10"/>
  <c r="I5" i="10"/>
  <c r="H5" i="10"/>
  <c r="E271" i="9"/>
  <c r="I246" i="9"/>
  <c r="H246" i="9"/>
  <c r="I243" i="9"/>
  <c r="H243" i="9"/>
  <c r="I238" i="9"/>
  <c r="H238" i="9"/>
  <c r="I233" i="9"/>
  <c r="H233" i="9"/>
  <c r="I195" i="9"/>
  <c r="I185" i="9" s="1"/>
  <c r="H195" i="9"/>
  <c r="H185" i="9" s="1"/>
  <c r="I178" i="9"/>
  <c r="H178" i="9"/>
  <c r="I173" i="9"/>
  <c r="H173" i="9"/>
  <c r="I165" i="9"/>
  <c r="H165" i="9"/>
  <c r="I162" i="9"/>
  <c r="H162" i="9"/>
  <c r="I148" i="9"/>
  <c r="H148" i="9"/>
  <c r="I144" i="9"/>
  <c r="H144" i="9"/>
  <c r="I140" i="9"/>
  <c r="H140" i="9"/>
  <c r="I138" i="9"/>
  <c r="H138" i="9"/>
  <c r="I136" i="9"/>
  <c r="H136" i="9"/>
  <c r="I133" i="9"/>
  <c r="H133" i="9"/>
  <c r="I128" i="9"/>
  <c r="H128" i="9"/>
  <c r="I120" i="9"/>
  <c r="H120" i="9"/>
  <c r="I117" i="9"/>
  <c r="H117" i="9"/>
  <c r="I91" i="9"/>
  <c r="H91" i="9"/>
  <c r="I83" i="9"/>
  <c r="H83" i="9"/>
  <c r="I64" i="9"/>
  <c r="H64" i="9"/>
  <c r="I60" i="9"/>
  <c r="H60" i="9"/>
  <c r="I58" i="9"/>
  <c r="H58" i="9"/>
  <c r="I46" i="9"/>
  <c r="H46" i="9"/>
  <c r="I34" i="9"/>
  <c r="H34" i="9"/>
  <c r="I28" i="9"/>
  <c r="H28" i="9"/>
  <c r="I26" i="9"/>
  <c r="H26" i="9"/>
  <c r="I21" i="9"/>
  <c r="H21" i="9"/>
  <c r="I18" i="9"/>
  <c r="H18" i="9"/>
  <c r="I10" i="9"/>
  <c r="H10" i="9"/>
  <c r="I5" i="9"/>
  <c r="I4" i="9" s="1"/>
  <c r="H5" i="9"/>
  <c r="H4" i="9" s="1"/>
  <c r="E345" i="8"/>
  <c r="I321" i="8"/>
  <c r="H321" i="8"/>
  <c r="I316" i="8"/>
  <c r="H316" i="8"/>
  <c r="I309" i="8"/>
  <c r="H309" i="8"/>
  <c r="I301" i="8"/>
  <c r="H301" i="8"/>
  <c r="I289" i="8"/>
  <c r="H289" i="8"/>
  <c r="I250" i="8"/>
  <c r="H250" i="8"/>
  <c r="I231" i="8"/>
  <c r="H231" i="8"/>
  <c r="G98" i="1" s="1"/>
  <c r="I229" i="8"/>
  <c r="I228" i="8" s="1"/>
  <c r="H229" i="8"/>
  <c r="H228" i="8" s="1"/>
  <c r="I211" i="8"/>
  <c r="H211" i="8"/>
  <c r="I202" i="8"/>
  <c r="H202" i="8"/>
  <c r="I195" i="8"/>
  <c r="H195" i="8"/>
  <c r="I190" i="8"/>
  <c r="H190" i="8"/>
  <c r="I179" i="8"/>
  <c r="H179" i="8"/>
  <c r="I175" i="8"/>
  <c r="H175" i="8"/>
  <c r="I153" i="8"/>
  <c r="H153" i="8"/>
  <c r="I159" i="8"/>
  <c r="H159" i="8"/>
  <c r="I155" i="8"/>
  <c r="H155" i="8"/>
  <c r="I147" i="8"/>
  <c r="H147" i="8"/>
  <c r="I144" i="8"/>
  <c r="H144" i="8"/>
  <c r="I141" i="8"/>
  <c r="H141" i="8"/>
  <c r="I136" i="8"/>
  <c r="H136" i="8"/>
  <c r="I134" i="8"/>
  <c r="H134" i="8"/>
  <c r="I131" i="8"/>
  <c r="H131" i="8"/>
  <c r="I110" i="8"/>
  <c r="H110" i="8"/>
  <c r="I99" i="8"/>
  <c r="H99" i="8"/>
  <c r="I76" i="8"/>
  <c r="H76" i="8"/>
  <c r="I72" i="8"/>
  <c r="H72" i="8"/>
  <c r="I70" i="8"/>
  <c r="H70" i="8"/>
  <c r="I47" i="8"/>
  <c r="H47" i="8"/>
  <c r="I40" i="8"/>
  <c r="H40" i="8"/>
  <c r="I37" i="8"/>
  <c r="H37" i="8"/>
  <c r="I33" i="8"/>
  <c r="H33" i="8"/>
  <c r="I30" i="8"/>
  <c r="H30" i="8"/>
  <c r="I23" i="8"/>
  <c r="H23" i="8"/>
  <c r="I20" i="8"/>
  <c r="H20" i="8"/>
  <c r="I14" i="8"/>
  <c r="H14" i="8"/>
  <c r="I5" i="8"/>
  <c r="H5" i="8"/>
  <c r="E542" i="3"/>
  <c r="I514" i="3"/>
  <c r="H514" i="3"/>
  <c r="I508" i="3"/>
  <c r="H508" i="3"/>
  <c r="I506" i="3"/>
  <c r="H506" i="3"/>
  <c r="I495" i="3"/>
  <c r="H495" i="3"/>
  <c r="I485" i="3"/>
  <c r="H485" i="3"/>
  <c r="I455" i="3"/>
  <c r="I444" i="3"/>
  <c r="H444" i="3"/>
  <c r="I442" i="3"/>
  <c r="H442" i="3"/>
  <c r="I427" i="3"/>
  <c r="H427" i="3"/>
  <c r="I416" i="3"/>
  <c r="H416" i="3"/>
  <c r="I407" i="3"/>
  <c r="H407" i="3"/>
  <c r="I403" i="3"/>
  <c r="H403" i="3"/>
  <c r="I394" i="3"/>
  <c r="H394" i="3"/>
  <c r="I389" i="3"/>
  <c r="H389" i="3"/>
  <c r="I372" i="3"/>
  <c r="I324" i="3"/>
  <c r="H324" i="3"/>
  <c r="I320" i="3"/>
  <c r="H320" i="3"/>
  <c r="I317" i="3"/>
  <c r="H317" i="3"/>
  <c r="I275" i="3"/>
  <c r="H275" i="3"/>
  <c r="I268" i="3"/>
  <c r="I256" i="3"/>
  <c r="H256" i="3"/>
  <c r="I250" i="3"/>
  <c r="I237" i="3"/>
  <c r="I231" i="3"/>
  <c r="H231" i="3"/>
  <c r="I229" i="3"/>
  <c r="H229" i="3"/>
  <c r="I226" i="3"/>
  <c r="H226" i="3"/>
  <c r="I214" i="3"/>
  <c r="H214" i="3"/>
  <c r="I194" i="3"/>
  <c r="H194" i="3"/>
  <c r="I191" i="3"/>
  <c r="H191" i="3"/>
  <c r="I166" i="3"/>
  <c r="H166" i="3"/>
  <c r="I160" i="3"/>
  <c r="H160" i="3"/>
  <c r="I147" i="3"/>
  <c r="H147" i="3"/>
  <c r="I112" i="3"/>
  <c r="H112" i="3"/>
  <c r="I105" i="3"/>
  <c r="H105" i="3"/>
  <c r="I97" i="3"/>
  <c r="H97" i="3"/>
  <c r="I90" i="3"/>
  <c r="H90" i="3"/>
  <c r="I81" i="3"/>
  <c r="H81" i="3"/>
  <c r="I67" i="3"/>
  <c r="H67" i="3"/>
  <c r="I64" i="3"/>
  <c r="H64" i="3"/>
  <c r="I40" i="3"/>
  <c r="I38" i="3"/>
  <c r="H38" i="3"/>
  <c r="I5" i="3"/>
  <c r="H5" i="3"/>
  <c r="E468" i="2"/>
  <c r="I446" i="2"/>
  <c r="H446" i="2"/>
  <c r="I443" i="2"/>
  <c r="H443" i="2"/>
  <c r="I437" i="2"/>
  <c r="H437" i="2"/>
  <c r="I428" i="2"/>
  <c r="I391" i="2"/>
  <c r="I379" i="2" s="1"/>
  <c r="H391" i="2"/>
  <c r="H379" i="2" s="1"/>
  <c r="I363" i="2"/>
  <c r="H363" i="2"/>
  <c r="I352" i="2"/>
  <c r="H352" i="2"/>
  <c r="I341" i="2"/>
  <c r="H341" i="2"/>
  <c r="I335" i="2"/>
  <c r="H335" i="2"/>
  <c r="I325" i="2"/>
  <c r="H325" i="2"/>
  <c r="I320" i="2"/>
  <c r="H320" i="2"/>
  <c r="I309" i="2"/>
  <c r="I306" i="2"/>
  <c r="H306" i="2"/>
  <c r="I303" i="2"/>
  <c r="I277" i="2"/>
  <c r="I268" i="2"/>
  <c r="G73" i="1" s="1"/>
  <c r="I259" i="2"/>
  <c r="I247" i="2"/>
  <c r="I238" i="2"/>
  <c r="H238" i="2"/>
  <c r="I229" i="2"/>
  <c r="I197" i="2"/>
  <c r="I192" i="2"/>
  <c r="H192" i="2"/>
  <c r="I189" i="2"/>
  <c r="H189" i="2"/>
  <c r="I186" i="2"/>
  <c r="H186" i="2"/>
  <c r="I153" i="2"/>
  <c r="H153" i="2"/>
  <c r="I147" i="2"/>
  <c r="H147" i="2"/>
  <c r="I121" i="2"/>
  <c r="H121" i="2"/>
  <c r="I104" i="2"/>
  <c r="H104" i="2"/>
  <c r="I62" i="2"/>
  <c r="H62" i="2"/>
  <c r="I57" i="2"/>
  <c r="H57" i="2"/>
  <c r="I51" i="2"/>
  <c r="H51" i="2"/>
  <c r="I45" i="2"/>
  <c r="H45" i="2"/>
  <c r="I35" i="2"/>
  <c r="H35" i="2"/>
  <c r="I26" i="2"/>
  <c r="H26" i="2"/>
  <c r="I23" i="2"/>
  <c r="H23" i="2"/>
  <c r="I20" i="2"/>
  <c r="H20" i="2"/>
  <c r="I14" i="2"/>
  <c r="H14" i="2"/>
  <c r="I5" i="2"/>
  <c r="A24" i="1"/>
  <c r="G58" i="1" l="1"/>
  <c r="H196" i="2"/>
  <c r="G76" i="1"/>
  <c r="G61" i="1"/>
  <c r="G34" i="1"/>
  <c r="G45" i="1"/>
  <c r="G70" i="1"/>
  <c r="G35" i="1"/>
  <c r="G63" i="1"/>
  <c r="G67" i="1"/>
  <c r="G80" i="1"/>
  <c r="H491" i="13"/>
  <c r="G110" i="1"/>
  <c r="G89" i="1"/>
  <c r="G103" i="1"/>
  <c r="G71" i="1"/>
  <c r="G97" i="1"/>
  <c r="G90" i="1"/>
  <c r="G33" i="1"/>
  <c r="G69" i="1"/>
  <c r="H236" i="3"/>
  <c r="B547" i="3" s="1"/>
  <c r="G108" i="1"/>
  <c r="G92" i="1"/>
  <c r="G32" i="1"/>
  <c r="G48" i="1"/>
  <c r="G49" i="1"/>
  <c r="G62" i="1"/>
  <c r="G93" i="1"/>
  <c r="G42" i="1"/>
  <c r="G39" i="1"/>
  <c r="G52" i="1"/>
  <c r="G75" i="1"/>
  <c r="G94" i="1"/>
  <c r="G36" i="1"/>
  <c r="I236" i="3"/>
  <c r="C547" i="3" s="1"/>
  <c r="H441" i="3"/>
  <c r="B549" i="3" s="1"/>
  <c r="G40" i="1"/>
  <c r="G53" i="1"/>
  <c r="G96" i="1"/>
  <c r="G44" i="1"/>
  <c r="G109" i="1"/>
  <c r="G107" i="1"/>
  <c r="G38" i="1"/>
  <c r="G56" i="1"/>
  <c r="G65" i="1"/>
  <c r="G72" i="1"/>
  <c r="G91" i="1"/>
  <c r="G99" i="1"/>
  <c r="G47" i="1"/>
  <c r="G31" i="1"/>
  <c r="G79" i="1"/>
  <c r="B648" i="13"/>
  <c r="C648" i="13"/>
  <c r="H60" i="12"/>
  <c r="B252" i="12" s="1"/>
  <c r="C255" i="12"/>
  <c r="H201" i="10"/>
  <c r="I201" i="10"/>
  <c r="C352" i="8"/>
  <c r="I441" i="3"/>
  <c r="C549" i="3" s="1"/>
  <c r="H146" i="2"/>
  <c r="B472" i="2" s="1"/>
  <c r="G60" i="1"/>
  <c r="G59" i="1"/>
  <c r="G86" i="1"/>
  <c r="H98" i="8"/>
  <c r="B349" i="8" s="1"/>
  <c r="I98" i="8"/>
  <c r="C349" i="8" s="1"/>
  <c r="H190" i="3"/>
  <c r="B546" i="3" s="1"/>
  <c r="J81" i="3"/>
  <c r="G82" i="1"/>
  <c r="I190" i="3"/>
  <c r="C546" i="3" s="1"/>
  <c r="H131" i="13"/>
  <c r="B644" i="13" s="1"/>
  <c r="I131" i="13"/>
  <c r="C644" i="13" s="1"/>
  <c r="I234" i="13"/>
  <c r="C645" i="13" s="1"/>
  <c r="H21" i="12"/>
  <c r="B251" i="12" s="1"/>
  <c r="H82" i="9"/>
  <c r="B275" i="9" s="1"/>
  <c r="I82" i="9"/>
  <c r="C275" i="9" s="1"/>
  <c r="I146" i="2"/>
  <c r="C472" i="2" s="1"/>
  <c r="H111" i="3"/>
  <c r="B545" i="3" s="1"/>
  <c r="I21" i="12"/>
  <c r="C251" i="12" s="1"/>
  <c r="I111" i="3"/>
  <c r="C545" i="3" s="1"/>
  <c r="G74" i="1"/>
  <c r="I106" i="10"/>
  <c r="C285" i="10" s="1"/>
  <c r="H33" i="9"/>
  <c r="B274" i="9" s="1"/>
  <c r="H234" i="13"/>
  <c r="B645" i="13" s="1"/>
  <c r="I60" i="12"/>
  <c r="C252" i="12" s="1"/>
  <c r="H106" i="10"/>
  <c r="B285" i="10" s="1"/>
  <c r="I42" i="10"/>
  <c r="C284" i="10" s="1"/>
  <c r="H42" i="10"/>
  <c r="B284" i="10" s="1"/>
  <c r="B288" i="10"/>
  <c r="C288" i="10"/>
  <c r="I33" i="9"/>
  <c r="C274" i="9" s="1"/>
  <c r="B278" i="9"/>
  <c r="J112" i="3"/>
  <c r="J189" i="2"/>
  <c r="B352" i="8"/>
  <c r="J19" i="3"/>
  <c r="J5" i="2"/>
  <c r="B475" i="2"/>
  <c r="C475" i="2"/>
  <c r="I61" i="2"/>
  <c r="C471" i="2" s="1"/>
  <c r="J186" i="2"/>
  <c r="J309" i="2"/>
  <c r="J20" i="2"/>
  <c r="J218" i="2"/>
  <c r="J259" i="2"/>
  <c r="J121" i="2"/>
  <c r="J247" i="2"/>
  <c r="J45" i="2"/>
  <c r="J268" i="2"/>
  <c r="J57" i="2"/>
  <c r="J325" i="2"/>
  <c r="J26" i="2"/>
  <c r="J363" i="2"/>
  <c r="J241" i="2"/>
  <c r="J23" i="2"/>
  <c r="J51" i="2"/>
  <c r="J153" i="2"/>
  <c r="J335" i="2"/>
  <c r="J104" i="2"/>
  <c r="J303" i="2"/>
  <c r="J197" i="2"/>
  <c r="J238" i="2"/>
  <c r="J428" i="2"/>
  <c r="J320" i="2"/>
  <c r="J443" i="2"/>
  <c r="J352" i="2"/>
  <c r="J341" i="2"/>
  <c r="J277" i="2"/>
  <c r="J229" i="2"/>
  <c r="J192" i="2"/>
  <c r="J147" i="2"/>
  <c r="J35" i="2"/>
  <c r="J446" i="2"/>
  <c r="J391" i="2"/>
  <c r="J209" i="2"/>
  <c r="J437" i="2"/>
  <c r="J306" i="2"/>
  <c r="J90" i="3"/>
  <c r="J160" i="3"/>
  <c r="J446" i="3"/>
  <c r="J64" i="3"/>
  <c r="J485" i="3"/>
  <c r="J166" i="3"/>
  <c r="J67" i="3"/>
  <c r="J455" i="3"/>
  <c r="J444" i="3"/>
  <c r="J5" i="3"/>
  <c r="J442" i="3"/>
  <c r="H46" i="8"/>
  <c r="B348" i="8" s="1"/>
  <c r="I46" i="8"/>
  <c r="C348" i="8" s="1"/>
  <c r="C278" i="9"/>
  <c r="C272" i="9"/>
  <c r="B272" i="9"/>
  <c r="I232" i="9"/>
  <c r="C279" i="9" s="1"/>
  <c r="B255" i="12"/>
  <c r="C249" i="12"/>
  <c r="B249" i="12"/>
  <c r="J382" i="2"/>
  <c r="H61" i="2"/>
  <c r="B471" i="2" s="1"/>
  <c r="J62" i="2"/>
  <c r="J14" i="2"/>
  <c r="H4" i="2"/>
  <c r="B469" i="2" s="1"/>
  <c r="J105" i="3"/>
  <c r="J38" i="3"/>
  <c r="J147" i="3"/>
  <c r="J97" i="3"/>
  <c r="J40" i="3"/>
  <c r="H385" i="13"/>
  <c r="B646" i="13" s="1"/>
  <c r="I4" i="13"/>
  <c r="C642" i="13" s="1"/>
  <c r="I385" i="13"/>
  <c r="C646" i="13" s="1"/>
  <c r="I56" i="13"/>
  <c r="C643" i="13" s="1"/>
  <c r="H593" i="13"/>
  <c r="B649" i="13" s="1"/>
  <c r="H429" i="13"/>
  <c r="B647" i="13" s="1"/>
  <c r="I429" i="13"/>
  <c r="C647" i="13" s="1"/>
  <c r="I593" i="13"/>
  <c r="C649" i="13" s="1"/>
  <c r="H56" i="13"/>
  <c r="B643" i="13" s="1"/>
  <c r="I13" i="12"/>
  <c r="C250" i="12" s="1"/>
  <c r="H208" i="12"/>
  <c r="B256" i="12" s="1"/>
  <c r="H128" i="12"/>
  <c r="B254" i="12" s="1"/>
  <c r="H13" i="12"/>
  <c r="B250" i="12" s="1"/>
  <c r="I111" i="12"/>
  <c r="C253" i="12" s="1"/>
  <c r="H111" i="12"/>
  <c r="B253" i="12" s="1"/>
  <c r="I208" i="12"/>
  <c r="C256" i="12" s="1"/>
  <c r="I128" i="12"/>
  <c r="C254" i="12" s="1"/>
  <c r="H172" i="10"/>
  <c r="B286" i="10" s="1"/>
  <c r="H22" i="10"/>
  <c r="B283" i="10" s="1"/>
  <c r="H190" i="10"/>
  <c r="B287" i="10" s="1"/>
  <c r="I4" i="10"/>
  <c r="C282" i="10" s="1"/>
  <c r="I22" i="10"/>
  <c r="C283" i="10" s="1"/>
  <c r="I190" i="10"/>
  <c r="C287" i="10" s="1"/>
  <c r="H252" i="10"/>
  <c r="B289" i="10" s="1"/>
  <c r="H4" i="10"/>
  <c r="B282" i="10" s="1"/>
  <c r="I172" i="10"/>
  <c r="C286" i="10" s="1"/>
  <c r="I252" i="10"/>
  <c r="C289" i="10" s="1"/>
  <c r="H132" i="9"/>
  <c r="B276" i="9" s="1"/>
  <c r="H232" i="9"/>
  <c r="B279" i="9" s="1"/>
  <c r="I132" i="9"/>
  <c r="C276" i="9" s="1"/>
  <c r="H161" i="9"/>
  <c r="B277" i="9" s="1"/>
  <c r="I9" i="9"/>
  <c r="C273" i="9" s="1"/>
  <c r="I161" i="9"/>
  <c r="C277" i="9" s="1"/>
  <c r="H9" i="9"/>
  <c r="B273" i="9" s="1"/>
  <c r="H4" i="8"/>
  <c r="B346" i="8" s="1"/>
  <c r="I300" i="8"/>
  <c r="C353" i="8" s="1"/>
  <c r="I140" i="8"/>
  <c r="C350" i="8" s="1"/>
  <c r="I4" i="8"/>
  <c r="C346" i="8" s="1"/>
  <c r="H22" i="8"/>
  <c r="B347" i="8" s="1"/>
  <c r="I22" i="8"/>
  <c r="C347" i="8" s="1"/>
  <c r="H174" i="8"/>
  <c r="B351" i="8" s="1"/>
  <c r="I174" i="8"/>
  <c r="C351" i="8" s="1"/>
  <c r="H140" i="8"/>
  <c r="B350" i="8" s="1"/>
  <c r="H300" i="8"/>
  <c r="B353" i="8" s="1"/>
  <c r="G87" i="1"/>
  <c r="I66" i="3"/>
  <c r="C544" i="3" s="1"/>
  <c r="I4" i="3"/>
  <c r="C543" i="3" s="1"/>
  <c r="H4" i="3"/>
  <c r="B543" i="3" s="1"/>
  <c r="I388" i="3"/>
  <c r="C548" i="3" s="1"/>
  <c r="H66" i="3"/>
  <c r="H494" i="3"/>
  <c r="B550" i="3" s="1"/>
  <c r="I494" i="3"/>
  <c r="C550" i="3" s="1"/>
  <c r="H388" i="3"/>
  <c r="B548" i="3" s="1"/>
  <c r="H427" i="2"/>
  <c r="B476" i="2" s="1"/>
  <c r="I196" i="2"/>
  <c r="C473" i="2" s="1"/>
  <c r="I427" i="2"/>
  <c r="C476" i="2" s="1"/>
  <c r="B473" i="2"/>
  <c r="I25" i="2"/>
  <c r="C470" i="2" s="1"/>
  <c r="I319" i="2"/>
  <c r="C474" i="2" s="1"/>
  <c r="H319" i="2"/>
  <c r="B474" i="2" s="1"/>
  <c r="I4" i="2"/>
  <c r="C469" i="2" s="1"/>
  <c r="H4" i="13"/>
  <c r="B642" i="13" s="1"/>
  <c r="H25" i="2"/>
  <c r="B470" i="2" s="1"/>
  <c r="E25" i="1" l="1"/>
  <c r="B28" i="1"/>
  <c r="E26" i="1"/>
  <c r="E27" i="1"/>
  <c r="B25" i="1"/>
  <c r="E28" i="1"/>
  <c r="B27" i="1"/>
  <c r="D353" i="8"/>
  <c r="C335" i="8" s="1"/>
  <c r="D643" i="13"/>
  <c r="C625" i="13" s="1"/>
  <c r="D648" i="13"/>
  <c r="C630" i="13" s="1"/>
  <c r="D347" i="8"/>
  <c r="C329" i="8" s="1"/>
  <c r="D646" i="13"/>
  <c r="C628" i="13" s="1"/>
  <c r="D645" i="13"/>
  <c r="C627" i="13" s="1"/>
  <c r="D250" i="12"/>
  <c r="C233" i="12" s="1"/>
  <c r="D253" i="12"/>
  <c r="C236" i="12" s="1"/>
  <c r="D251" i="12"/>
  <c r="C234" i="12" s="1"/>
  <c r="D284" i="10"/>
  <c r="C273" i="10" s="1"/>
  <c r="D286" i="10"/>
  <c r="C275" i="10" s="1"/>
  <c r="D348" i="8"/>
  <c r="C330" i="8" s="1"/>
  <c r="D273" i="9"/>
  <c r="C256" i="9" s="1"/>
  <c r="D252" i="12"/>
  <c r="C235" i="12" s="1"/>
  <c r="D279" i="9"/>
  <c r="C262" i="9" s="1"/>
  <c r="D346" i="8"/>
  <c r="C328" i="8" s="1"/>
  <c r="D349" i="8"/>
  <c r="C331" i="8" s="1"/>
  <c r="D352" i="8"/>
  <c r="C334" i="8" s="1"/>
  <c r="D277" i="9"/>
  <c r="C260" i="9" s="1"/>
  <c r="D275" i="9"/>
  <c r="C258" i="9" s="1"/>
  <c r="D285" i="10"/>
  <c r="C274" i="10" s="1"/>
  <c r="D283" i="10"/>
  <c r="C272" i="10" s="1"/>
  <c r="D649" i="13"/>
  <c r="C631" i="13" s="1"/>
  <c r="D254" i="12"/>
  <c r="C237" i="12" s="1"/>
  <c r="D272" i="9"/>
  <c r="C255" i="9" s="1"/>
  <c r="D287" i="10"/>
  <c r="C276" i="10" s="1"/>
  <c r="D256" i="12"/>
  <c r="C239" i="12" s="1"/>
  <c r="D249" i="12"/>
  <c r="C232" i="12" s="1"/>
  <c r="D274" i="9"/>
  <c r="C257" i="9" s="1"/>
  <c r="D647" i="13"/>
  <c r="C629" i="13" s="1"/>
  <c r="D276" i="9"/>
  <c r="C259" i="9" s="1"/>
  <c r="D644" i="13"/>
  <c r="C626" i="13" s="1"/>
  <c r="D255" i="12"/>
  <c r="C238" i="12" s="1"/>
  <c r="B257" i="12"/>
  <c r="D282" i="10"/>
  <c r="C271" i="10" s="1"/>
  <c r="D289" i="10"/>
  <c r="C278" i="10" s="1"/>
  <c r="D288" i="10"/>
  <c r="C277" i="10" s="1"/>
  <c r="C280" i="9"/>
  <c r="B280" i="9"/>
  <c r="D470" i="2"/>
  <c r="D350" i="8"/>
  <c r="C332" i="8" s="1"/>
  <c r="D351" i="8"/>
  <c r="C333" i="8" s="1"/>
  <c r="B354" i="8"/>
  <c r="C528" i="3"/>
  <c r="B544" i="3"/>
  <c r="B551" i="3" s="1"/>
  <c r="D471" i="2"/>
  <c r="D474" i="2"/>
  <c r="D473" i="2"/>
  <c r="C477" i="2"/>
  <c r="D642" i="13"/>
  <c r="C624" i="13" s="1"/>
  <c r="D475" i="2"/>
  <c r="D472" i="2"/>
  <c r="D476" i="2"/>
  <c r="C257" i="12"/>
  <c r="C290" i="10"/>
  <c r="D278" i="9"/>
  <c r="C261" i="9" s="1"/>
  <c r="C354" i="8"/>
  <c r="C650" i="13"/>
  <c r="B650" i="13"/>
  <c r="D469" i="2"/>
  <c r="C551" i="3"/>
  <c r="B477" i="2"/>
  <c r="B290" i="10"/>
  <c r="C529" i="3"/>
  <c r="C527" i="3"/>
  <c r="J441" i="3"/>
  <c r="D546" i="3"/>
  <c r="C530" i="3"/>
  <c r="D550" i="3"/>
  <c r="C534" i="3"/>
  <c r="D547" i="3"/>
  <c r="C531" i="3"/>
  <c r="D548" i="3"/>
  <c r="C532" i="3"/>
  <c r="J379" i="2"/>
  <c r="C459" i="2" s="1"/>
  <c r="J61" i="2"/>
  <c r="C455" i="2" s="1"/>
  <c r="C451" i="2"/>
  <c r="J4" i="2"/>
  <c r="C453" i="2" s="1"/>
  <c r="J427" i="2"/>
  <c r="C460" i="2" s="1"/>
  <c r="J196" i="2"/>
  <c r="C457" i="2" s="1"/>
  <c r="J319" i="2"/>
  <c r="C458" i="2" s="1"/>
  <c r="J25" i="2"/>
  <c r="C454" i="2" s="1"/>
  <c r="J146" i="2"/>
  <c r="C456" i="2" s="1"/>
  <c r="D549" i="3"/>
  <c r="C533" i="3"/>
  <c r="D543" i="3"/>
  <c r="J4" i="3"/>
  <c r="J66" i="3"/>
  <c r="D545" i="3"/>
  <c r="J111" i="3"/>
  <c r="B26" i="1" l="1"/>
  <c r="F21" i="1"/>
  <c r="D280" i="9"/>
  <c r="D354" i="8"/>
  <c r="D650" i="13"/>
  <c r="D544" i="3"/>
  <c r="D257" i="12"/>
  <c r="D290" i="10"/>
  <c r="D477" i="2"/>
  <c r="A19" i="1" s="1"/>
  <c r="D551" i="3"/>
  <c r="C622" i="13" l="1"/>
  <c r="D22" i="1"/>
  <c r="C230" i="12"/>
  <c r="C22" i="1"/>
  <c r="C269" i="10"/>
  <c r="B22" i="1"/>
  <c r="C253" i="9"/>
  <c r="A22" i="1"/>
  <c r="C326" i="8"/>
  <c r="E19" i="1"/>
  <c r="C525" i="3"/>
  <c r="B19" i="1"/>
</calcChain>
</file>

<file path=xl/sharedStrings.xml><?xml version="1.0" encoding="utf-8"?>
<sst xmlns="http://schemas.openxmlformats.org/spreadsheetml/2006/main" count="11548" uniqueCount="4592">
  <si>
    <t>Emergency</t>
  </si>
  <si>
    <t>Laboratory</t>
  </si>
  <si>
    <t>OPD</t>
  </si>
  <si>
    <t>Radiology</t>
  </si>
  <si>
    <t>Labour Room</t>
  </si>
  <si>
    <t>Pharmacy &amp; Store</t>
  </si>
  <si>
    <t>IPD</t>
  </si>
  <si>
    <t>Service Provision</t>
  </si>
  <si>
    <t>Patient Rights</t>
  </si>
  <si>
    <t>Inputs</t>
  </si>
  <si>
    <t>Support Services</t>
  </si>
  <si>
    <t>Clinical Services</t>
  </si>
  <si>
    <t>Infection Control</t>
  </si>
  <si>
    <t>Outcome</t>
  </si>
  <si>
    <t>Standard wise Score</t>
  </si>
  <si>
    <t xml:space="preserve">Area of Concern - A: Service Provision </t>
  </si>
  <si>
    <t>Standard A1</t>
  </si>
  <si>
    <t>The facility provides Curative Services</t>
  </si>
  <si>
    <t>Standard A2</t>
  </si>
  <si>
    <t xml:space="preserve">The facility provides RMNCHA Services. </t>
  </si>
  <si>
    <t>Standard A3</t>
  </si>
  <si>
    <t xml:space="preserve">The facility Provides diagnostic Services </t>
  </si>
  <si>
    <t>Standard A4</t>
  </si>
  <si>
    <t>The facility provides services as mandated in the National Health Programmes /State scheme(s).</t>
  </si>
  <si>
    <t>Standard A5</t>
  </si>
  <si>
    <t>Standard A6</t>
  </si>
  <si>
    <t>Health services provided at the facility are appropriate to community needs.</t>
  </si>
  <si>
    <t>Area of Concern - B: Patients' Rights</t>
  </si>
  <si>
    <t>Standard B1</t>
  </si>
  <si>
    <t xml:space="preserve">The facility provides information to care-seekers, attendants &amp; community about available services, and their modalities </t>
  </si>
  <si>
    <t>Standard B2</t>
  </si>
  <si>
    <t>Standard B3</t>
  </si>
  <si>
    <t>The facility maintains privacy, confidentiality &amp; dignity of patients, and has a system for guarding patient related information.</t>
  </si>
  <si>
    <t>Standard B4</t>
  </si>
  <si>
    <t xml:space="preserve">The facility has defined and established procedures for informing patients about the medical condition, and involving them in treatment planning, and facilitates informed decision making    </t>
  </si>
  <si>
    <t>Standard B5</t>
  </si>
  <si>
    <t>The facility ensures that there are no financial barrier to access, and that there is financial protection given from the cost of hospital services.</t>
  </si>
  <si>
    <t>Area of Concern - C: Inputs</t>
  </si>
  <si>
    <t>Standard C1</t>
  </si>
  <si>
    <t>The facility has infrastructure for delivery of assured services, and available infrastructure meets the prevalent norms</t>
  </si>
  <si>
    <t>Standard C2</t>
  </si>
  <si>
    <t>Standard C3</t>
  </si>
  <si>
    <t xml:space="preserve">The facility has adequate qualified and trained staff,  required for providing the assured services at the current case load </t>
  </si>
  <si>
    <t>Standard C4</t>
  </si>
  <si>
    <t>Standard C5</t>
  </si>
  <si>
    <t>The facility has equipment &amp; instruments required for assured list of services.</t>
  </si>
  <si>
    <t xml:space="preserve">Area of Concern - D: Support Services </t>
  </si>
  <si>
    <t>Standard D1</t>
  </si>
  <si>
    <t xml:space="preserve">The facility has established Programme for inspection, testing and maintenance and calibration of Equipment. </t>
  </si>
  <si>
    <t>Standard D2</t>
  </si>
  <si>
    <t>Standard D3</t>
  </si>
  <si>
    <t>Standard D4</t>
  </si>
  <si>
    <t>The facility ensures 24X7 water and power backup as per requirement of service delivery, and support services norms</t>
  </si>
  <si>
    <t>Standard D5</t>
  </si>
  <si>
    <t>Standard D6</t>
  </si>
  <si>
    <t xml:space="preserve">The facility has defined and established procedures for promoting public participation in management of hospital transparency and accountability.  </t>
  </si>
  <si>
    <t>Standard D7</t>
  </si>
  <si>
    <t xml:space="preserve">Hospital has defined and established procedures for Financial Management  </t>
  </si>
  <si>
    <t>Standard D8</t>
  </si>
  <si>
    <t xml:space="preserve">The facility is compliant with all statutory and regulatory requirement imposed by local, state or central government  </t>
  </si>
  <si>
    <t>Standard D9</t>
  </si>
  <si>
    <t xml:space="preserve">Roles &amp; Responsibilities of administrative and clinical staff are determined as per govt. regulations and standards operating procedures.  </t>
  </si>
  <si>
    <t>Standard D10</t>
  </si>
  <si>
    <t>The facility has established procedure for monitoring the quality of outsourced services and adheres to contractual obligations</t>
  </si>
  <si>
    <t xml:space="preserve">Area of Concern - E: Clinical Services </t>
  </si>
  <si>
    <t>Standard E1</t>
  </si>
  <si>
    <t xml:space="preserve">The facility has defined procedures for registration,  consultation and admission of patients. </t>
  </si>
  <si>
    <t>Standard E2</t>
  </si>
  <si>
    <t xml:space="preserve">The facility has defined and established procedures for clinical assessment and reassessment of the patients. </t>
  </si>
  <si>
    <t>Standard E3</t>
  </si>
  <si>
    <t>The facility has defined and established procedures for continuity of care of patient and referral</t>
  </si>
  <si>
    <t>Standard E4</t>
  </si>
  <si>
    <t>The facility has defined and established procedures for nursing care</t>
  </si>
  <si>
    <t>Standard E5</t>
  </si>
  <si>
    <t xml:space="preserve">The facility has a procedure to identify high risk and vulnerable patients.  </t>
  </si>
  <si>
    <t>Standard E6</t>
  </si>
  <si>
    <t>Standard E7</t>
  </si>
  <si>
    <t>The facility has defined procedures for safe drug administration</t>
  </si>
  <si>
    <t>Standard E8</t>
  </si>
  <si>
    <t>The facility has defined and established procedures for maintaining, updating of patients’ clinical records and their storage</t>
  </si>
  <si>
    <t>Standard E9</t>
  </si>
  <si>
    <t>The facility has defined and established procedures for discharge of patient.</t>
  </si>
  <si>
    <t>Standard E10</t>
  </si>
  <si>
    <t xml:space="preserve">The facility has defined and established procedures for Emergency Services and Disaster Management </t>
  </si>
  <si>
    <t>Standard E11</t>
  </si>
  <si>
    <t xml:space="preserve">The facility has defined and established procedures of diagnostic services  </t>
  </si>
  <si>
    <t>Standard E12</t>
  </si>
  <si>
    <t>The facility has defined and established procedures for Blood Storage Management and Transfusion.</t>
  </si>
  <si>
    <t>Standard E13</t>
  </si>
  <si>
    <t xml:space="preserve">The facility has established procedures for Anaesthetic Services </t>
  </si>
  <si>
    <t>Standard E14</t>
  </si>
  <si>
    <t>The facility has defined and established procedures of Operation theatre.</t>
  </si>
  <si>
    <t>Standard E15</t>
  </si>
  <si>
    <t>Maternal &amp; Child Health Services</t>
  </si>
  <si>
    <t>Standard E16</t>
  </si>
  <si>
    <t xml:space="preserve">The facility has established procedures for Antenatal care as per  guidelines </t>
  </si>
  <si>
    <t>Standard E17</t>
  </si>
  <si>
    <t xml:space="preserve">The facility has established procedures for Intranatal care as per guidelines </t>
  </si>
  <si>
    <t>Standard E18</t>
  </si>
  <si>
    <t xml:space="preserve">The facility has established procedures for postnatal care as per guidelines </t>
  </si>
  <si>
    <t>Standard E19</t>
  </si>
  <si>
    <t xml:space="preserve">The facility has established procedures for care of new born, infant and child as per guidelines </t>
  </si>
  <si>
    <t>Standard E20</t>
  </si>
  <si>
    <t>Standard E21</t>
  </si>
  <si>
    <t xml:space="preserve">The facility provides Adolescent Reproductive and Sexual Health services as per guidelines  </t>
  </si>
  <si>
    <t>Standard E22</t>
  </si>
  <si>
    <t xml:space="preserve">The facility provides services as per National Health Programmes' Operational/ Clinical Guidelines </t>
  </si>
  <si>
    <t>Area of Concern - F: Infection Control</t>
  </si>
  <si>
    <t>Standard F1</t>
  </si>
  <si>
    <t>Standard F2</t>
  </si>
  <si>
    <t>The facility has defined and Implemented procedures for ensuring hand hygiene practices and antisepsis</t>
  </si>
  <si>
    <t>Standard F3</t>
  </si>
  <si>
    <t>Standard F4</t>
  </si>
  <si>
    <t xml:space="preserve">The facility has standard procedures for processing of equipment and instruments </t>
  </si>
  <si>
    <t>Standard F5</t>
  </si>
  <si>
    <t xml:space="preserve">Physical layout and environmental control of the patient care areas ensure infection prevention </t>
  </si>
  <si>
    <t>Standard F6</t>
  </si>
  <si>
    <t xml:space="preserve">The facility has defined and established procedures for segregation, collection, treatment and disposal of Bio-medical and hazardous Waste. </t>
  </si>
  <si>
    <t>Area of Concern - G: Quality Management</t>
  </si>
  <si>
    <t>Standard G1</t>
  </si>
  <si>
    <t xml:space="preserve">The facility has established organizational framework for quality improvement </t>
  </si>
  <si>
    <t>Standard G2</t>
  </si>
  <si>
    <t>The facility has established system for patient and employee satisfaction</t>
  </si>
  <si>
    <t>Standard G3</t>
  </si>
  <si>
    <t>Standard G4</t>
  </si>
  <si>
    <t>Standard G5</t>
  </si>
  <si>
    <t>Standard G6</t>
  </si>
  <si>
    <t>The facility seeks continual improvement by practicing Quality tool and method.</t>
  </si>
  <si>
    <t>Area of Concern - H: Outcomes</t>
  </si>
  <si>
    <t xml:space="preserve">Standard H1 </t>
  </si>
  <si>
    <t xml:space="preserve">The facility measures Productivity Indicators and ensures compliance with State/National benchmarks </t>
  </si>
  <si>
    <t xml:space="preserve">Standard H2 </t>
  </si>
  <si>
    <t>The facility measures Efficiency Indicators and ensure to reach State/National Benchmarks</t>
  </si>
  <si>
    <t>Standard H3</t>
  </si>
  <si>
    <t>The facility measures Clinical Care &amp; Safety Indicators and tries to reach State/National benchmarks</t>
  </si>
  <si>
    <t>Standard H4</t>
  </si>
  <si>
    <t xml:space="preserve">The facility measures Service Quality Indicators and endeavours to reach State/National benchmarks </t>
  </si>
  <si>
    <t>National Quality Assurance Standards for CHC</t>
  </si>
  <si>
    <t>Checklist for Accident &amp; Emergency</t>
  </si>
  <si>
    <t>Reference No.</t>
  </si>
  <si>
    <t>Measurable Element</t>
  </si>
  <si>
    <t xml:space="preserve">Checkpoint </t>
  </si>
  <si>
    <t xml:space="preserve">Compliance 
</t>
  </si>
  <si>
    <t xml:space="preserve">Assessment Method </t>
  </si>
  <si>
    <t>Means of Verification</t>
  </si>
  <si>
    <t xml:space="preserve">Remarks </t>
  </si>
  <si>
    <t>.</t>
  </si>
  <si>
    <t xml:space="preserve">Area of Concern - A Service Provision </t>
  </si>
  <si>
    <t>Standard A1.</t>
  </si>
  <si>
    <t>Facility Provides Curative Services</t>
  </si>
  <si>
    <t>ME A1.1.</t>
  </si>
  <si>
    <t>The facility provides General Medicine services</t>
  </si>
  <si>
    <t xml:space="preserve">Facility for managing medical emergency cases </t>
  </si>
  <si>
    <t xml:space="preserve">SI/OB </t>
  </si>
  <si>
    <t>Dengue Haemorrhagic fever, Cerebral Malaria, Poisoning, Snake Bite, Congestive Heart Failure, Pneumonia, Acute Respiratory conditions, Status Epilepticus, Status Asthamaticus, Acute Gastroenteritis, Severe drug reactions.</t>
  </si>
  <si>
    <t>ME A1.2.</t>
  </si>
  <si>
    <t>The facility provides General Surgery services</t>
  </si>
  <si>
    <t>Availability of Emergency  Management of acute Surgical Condition</t>
  </si>
  <si>
    <t>RTA, Lacerated wound, foreign body in Ear/nose, Acute Abdomen Pain, Strangulated Hernia, Pyocele, Renal Colic &amp; Fracture</t>
  </si>
  <si>
    <t>ME A1.3.</t>
  </si>
  <si>
    <t>The facility provides Obstetrics &amp; Gynaecology Services</t>
  </si>
  <si>
    <t>Availability of  Emergency Obstetrics &amp;Gynaecology Procedures</t>
  </si>
  <si>
    <t xml:space="preserve">APH, PPH, Eclampsia , Obstructed Labour, Septic Abortion, Emergency Contraceptives </t>
  </si>
  <si>
    <t>ME A1.4.</t>
  </si>
  <si>
    <t>The facility provides paediatric services</t>
  </si>
  <si>
    <t xml:space="preserve">Availability of emergency Paediatric procedures </t>
  </si>
  <si>
    <t>ARI, Diarrhoeal Diseases, Hypothermia, PEM,resuscitation, Convulsions/Seizurs</t>
  </si>
  <si>
    <t>ME A1.8</t>
  </si>
  <si>
    <t xml:space="preserve">The facility provides services for OPD procedures </t>
  </si>
  <si>
    <t xml:space="preserve">Availability of Dressing room facility </t>
  </si>
  <si>
    <t xml:space="preserve">Drainage, dressing, suturing </t>
  </si>
  <si>
    <t xml:space="preserve">Availability of injection room facilities </t>
  </si>
  <si>
    <t xml:space="preserve">Injection room facility with ARV, ASV and emergency drugs </t>
  </si>
  <si>
    <t>ME A1.9.</t>
  </si>
  <si>
    <t xml:space="preserve">Services are available for the time period as mandated </t>
  </si>
  <si>
    <t xml:space="preserve">24X7 availability of dedicated emergency Services </t>
  </si>
  <si>
    <t xml:space="preserve">SI/RR </t>
  </si>
  <si>
    <t>Check for emergency register</t>
  </si>
  <si>
    <t>ME A1.10.</t>
  </si>
  <si>
    <t xml:space="preserve">The facility provides Accident &amp; Emergency Services </t>
  </si>
  <si>
    <t xml:space="preserve">Availability of Emergency procedures </t>
  </si>
  <si>
    <t xml:space="preserve">CPR, Mobilization, Intubations, Tracheotomy, Cervical immobilisation Mechanical Ventilation </t>
  </si>
  <si>
    <t>Standard A3.</t>
  </si>
  <si>
    <t xml:space="preserve">Facility Provides diagnostic Services </t>
  </si>
  <si>
    <t>ME A3.1.</t>
  </si>
  <si>
    <t xml:space="preserve">The facility provides Radiology Services </t>
  </si>
  <si>
    <t xml:space="preserve">Availability / Linkage to X-ray &amp; USG services </t>
  </si>
  <si>
    <t>On call Radiology Services are available 24X7</t>
  </si>
  <si>
    <t>SI/OB</t>
  </si>
  <si>
    <t xml:space="preserve">Check services are functional at night </t>
  </si>
  <si>
    <t>ME A3.2.</t>
  </si>
  <si>
    <t xml:space="preserve">The facility Provides Laboratory Services </t>
  </si>
  <si>
    <t>Availability of point of care diagnostics in emergency 24x7</t>
  </si>
  <si>
    <t xml:space="preserve">Hb in gram,, Blood Sugar, RDK, Urine Protein, </t>
  </si>
  <si>
    <t>on call facility for  conducting Emergency diagnostic tests 24x7</t>
  </si>
  <si>
    <t>ME A3.3.</t>
  </si>
  <si>
    <t>The facility provides other diagnostic services, as mandated</t>
  </si>
  <si>
    <t xml:space="preserve">Availability of Functional ECG Services </t>
  </si>
  <si>
    <t>Standard A5.</t>
  </si>
  <si>
    <t>Facility provides support services &amp; Administrative Services</t>
  </si>
  <si>
    <t>ME A5.3.</t>
  </si>
  <si>
    <t xml:space="preserve">The facility provides security services </t>
  </si>
  <si>
    <t>Availability of Home Guard/Security Guard</t>
  </si>
  <si>
    <t>At least one per shift.</t>
  </si>
  <si>
    <t>ME A5.7.</t>
  </si>
  <si>
    <t>The facility has services of medical record department</t>
  </si>
  <si>
    <t>Availability of Medico-legal Record Services</t>
  </si>
  <si>
    <t>Standard A6.</t>
  </si>
  <si>
    <t>ME A6.1.</t>
  </si>
  <si>
    <t xml:space="preserve">The facility provides curatives &amp; preventive services for the health problems and diseases, prevalent locally. </t>
  </si>
  <si>
    <t xml:space="preserve">Availability of specific procedures for local prevalent emergencies </t>
  </si>
  <si>
    <t>Ask for specific local health emergencies e.g.. RTA, Cerebral Malaria encountered frequently. See if emergency is ready for it or not.</t>
  </si>
  <si>
    <t>Area of Concern - B Patient Rights</t>
  </si>
  <si>
    <t>Standard B1.</t>
  </si>
  <si>
    <t xml:space="preserve">Facility provides the information to care seekers, attendants &amp; community about the available  services  and their modalities </t>
  </si>
  <si>
    <t>ME B1.1.</t>
  </si>
  <si>
    <t xml:space="preserve">The facility has uniform and user-friendly signage system </t>
  </si>
  <si>
    <t>Availability  departmental signage's .</t>
  </si>
  <si>
    <t>OB</t>
  </si>
  <si>
    <t xml:space="preserve">Emergency department board is prominently displayed with facility of illumination in night. </t>
  </si>
  <si>
    <t xml:space="preserve">Directional signage for  department are  displayed </t>
  </si>
  <si>
    <t xml:space="preserve">OB </t>
  </si>
  <si>
    <t>Direction is displayed from main gate to Emergency</t>
  </si>
  <si>
    <t>ME B1.2.</t>
  </si>
  <si>
    <t xml:space="preserve">The facility displays the services and entitlements available in its departments </t>
  </si>
  <si>
    <t>List of services that are managed at the facility</t>
  </si>
  <si>
    <t>Names of doctor and nursing staff on duty are displayed and updated</t>
  </si>
  <si>
    <t>List of drugs available are displayed</t>
  </si>
  <si>
    <t>Important  numbers including ambulance, blood bank , police and referral centres displayed</t>
  </si>
  <si>
    <t>ME B1.6.</t>
  </si>
  <si>
    <t xml:space="preserve">Information is available in local language and easy to understand </t>
  </si>
  <si>
    <t>Signage's and information  are available in local language</t>
  </si>
  <si>
    <t>ME B1.8</t>
  </si>
  <si>
    <t xml:space="preserve">The facility ensures access to clinical records of patients to entitled personnel </t>
  </si>
  <si>
    <t>Treatment note/discharge note is given to patient</t>
  </si>
  <si>
    <t>RR/OB</t>
  </si>
  <si>
    <t>Standard B2.</t>
  </si>
  <si>
    <t>ME B2.1.</t>
  </si>
  <si>
    <t>Services are provided in manner that are sensitive to gender</t>
  </si>
  <si>
    <t xml:space="preserve">Arrangement for examination of rape victims </t>
  </si>
  <si>
    <t xml:space="preserve">Availability of protocols /guidelines for collection of forensic evidence in case of rape victim </t>
  </si>
  <si>
    <t>OB /RR</t>
  </si>
  <si>
    <t xml:space="preserve">Counselling services are available for rape victim and domestic violence </t>
  </si>
  <si>
    <t>OB/RR</t>
  </si>
  <si>
    <t xml:space="preserve">Availability of female staff if a male doctor examine a female patients </t>
  </si>
  <si>
    <t xml:space="preserve">OB/SI </t>
  </si>
  <si>
    <t>Emergency contraceptive pill and antibiotics are provided to all rape victims</t>
  </si>
  <si>
    <t>RR/SI</t>
  </si>
  <si>
    <t>Availability of confidentiality and privacy of transgender patient</t>
  </si>
  <si>
    <t>ME B2.3.</t>
  </si>
  <si>
    <t>Access to facility is provided without any physical barrier &amp; friendly to people with disability.</t>
  </si>
  <si>
    <t>Availability of Wheel chair/ stretcher for emergency patient</t>
  </si>
  <si>
    <t>Availability of ramps with railing</t>
  </si>
  <si>
    <t>Ambulance has direct access to the receiving/triage area of the emergency.</t>
  </si>
  <si>
    <t>No vehicle parked on the way /in front of emergency entrance. Access road to emergency is wide enough for streamline moment of emergency</t>
  </si>
  <si>
    <t>Standard B3.</t>
  </si>
  <si>
    <t>The facility maintains privacy, confidentiality &amp; dignity of patient, and has a system for guarding patient related information.</t>
  </si>
  <si>
    <t>ME B3.1.</t>
  </si>
  <si>
    <t xml:space="preserve">Adequate visual privacy is provided at every point of care </t>
  </si>
  <si>
    <t>Screens and curtains are provided at emergency</t>
  </si>
  <si>
    <t>At the examination and procedure area.</t>
  </si>
  <si>
    <t>ME B3.2.</t>
  </si>
  <si>
    <t xml:space="preserve">Confidentiality of patients records and clinical information is maintained </t>
  </si>
  <si>
    <t>Confidentiality of patient's record maintained</t>
  </si>
  <si>
    <t>MLC case records are kept in a secured place with limited access to essential personnel</t>
  </si>
  <si>
    <t>ME B3.3.</t>
  </si>
  <si>
    <t xml:space="preserve">The facility ensures the behaviours of staff is dignified and respectful, while delivering the services </t>
  </si>
  <si>
    <t>Behaviour of staff is empathetic and courteous</t>
  </si>
  <si>
    <t>OB/PI</t>
  </si>
  <si>
    <t>ME B3.4.</t>
  </si>
  <si>
    <t>The facility ensures privacy and confidentiality to every patient, especially of those conditions having social stigma, and also safeguards vulnerable groups</t>
  </si>
  <si>
    <t>Privacy and confidentiality  of HIV, Rape, suicidal cases, domestic violence and psychotic cases  are maintained</t>
  </si>
  <si>
    <t>Standard B4.</t>
  </si>
  <si>
    <t>ME B4.1.</t>
  </si>
  <si>
    <t xml:space="preserve">There is established procedures for taking informed consent before treatment and procedures </t>
  </si>
  <si>
    <t>Consent is taken for invasive emergency procedures</t>
  </si>
  <si>
    <t>Lumbar Puncture, Catheterization, PR &amp; PV Examination</t>
  </si>
  <si>
    <t>ME B4.2.</t>
  </si>
  <si>
    <t xml:space="preserve">Patient is informed about his/her rights  and responsibilities </t>
  </si>
  <si>
    <t>Display of charter which includes patient rights and responsibilities.</t>
  </si>
  <si>
    <t>ME B4.3.</t>
  </si>
  <si>
    <t>Staff are aware of Patients rights responsibilities</t>
  </si>
  <si>
    <t>Staff is aware of patient rights and responsibilities</t>
  </si>
  <si>
    <t>SI</t>
  </si>
  <si>
    <t>ME B4.4.</t>
  </si>
  <si>
    <t xml:space="preserve">Information about the treatment is shared with patients or attendants, regularly </t>
  </si>
  <si>
    <t xml:space="preserve">Patient/ attendant is informed about her clinical condition and treatment been provided </t>
  </si>
  <si>
    <t>PI</t>
  </si>
  <si>
    <t xml:space="preserve">Ask patients about what they have been communicated about the treatment plan </t>
  </si>
  <si>
    <t>ME B4.5.</t>
  </si>
  <si>
    <t>The facility has defined and established grievance redressal system in place</t>
  </si>
  <si>
    <t>Availability of complaint box and display of process for grievance  redressal and whom to contact is displayed</t>
  </si>
  <si>
    <t>Check for complaint register &amp; MOM of grievance redressal meeting</t>
  </si>
  <si>
    <t>Standard B5.</t>
  </si>
  <si>
    <t>ME B5.1</t>
  </si>
  <si>
    <t>The facility provides cashless services to pregnant women, mothers and neonates as per prevalent government schemes</t>
  </si>
  <si>
    <t>Emergency services are free for pregnant woman, neonate,  children and BPL patients as per Government order/Scheme</t>
  </si>
  <si>
    <t>PI/SI</t>
  </si>
  <si>
    <t>ME B5.2.</t>
  </si>
  <si>
    <t>The facility ensures that drugs prescribed are available at Pharmacy and wards</t>
  </si>
  <si>
    <t>Check that  parents &amp; attendant's have not spent money on purchasing drugs and consumables from outside.</t>
  </si>
  <si>
    <t>ME B5.3.</t>
  </si>
  <si>
    <t xml:space="preserve">It is ensured that facilities for the prescribed investigations are available at the facility </t>
  </si>
  <si>
    <t>Check that  parents &amp; attendants have not spent money on diagnostics from outside.</t>
  </si>
  <si>
    <t>Area of Concern - C Inputs</t>
  </si>
  <si>
    <t>Standard C1.</t>
  </si>
  <si>
    <t>ME C1.1.</t>
  </si>
  <si>
    <t xml:space="preserve">Departments have adequate space as per patient or work load  </t>
  </si>
  <si>
    <t xml:space="preserve">Adequate space for accommodating emergency load </t>
  </si>
  <si>
    <t>ME C1.2.</t>
  </si>
  <si>
    <t xml:space="preserve">Patient amenities are provide as per patient load </t>
  </si>
  <si>
    <t>Availability of seating arrangement in the waiting area</t>
  </si>
  <si>
    <t xml:space="preserve">Availability of  Drinking water </t>
  </si>
  <si>
    <t xml:space="preserve">Availability of functional toilets </t>
  </si>
  <si>
    <t>Dry with regular supply of water</t>
  </si>
  <si>
    <t>ME C1.3.</t>
  </si>
  <si>
    <t xml:space="preserve">Departments have layout and demarcated areas as per functions </t>
  </si>
  <si>
    <t xml:space="preserve">Demarcated trolley bay </t>
  </si>
  <si>
    <t>Demarcated receiving /triage area</t>
  </si>
  <si>
    <t xml:space="preserve">Demarcated Nursing station </t>
  </si>
  <si>
    <t>Demarcated duty room for doctor /nurse</t>
  </si>
  <si>
    <t xml:space="preserve">Demarcated resuscitation area </t>
  </si>
  <si>
    <t xml:space="preserve">Demarcated observation area/beds </t>
  </si>
  <si>
    <t>Demarcated dressing area /room</t>
  </si>
  <si>
    <t xml:space="preserve">Demarcated injection room </t>
  </si>
  <si>
    <t xml:space="preserve">Demarcated area for keeping serious patient for intensive monitoring </t>
  </si>
  <si>
    <t>Demarcated areas for keeping dead bodies.</t>
  </si>
  <si>
    <t xml:space="preserve">Separate room or linkage with mortuary/ Post mortem room </t>
  </si>
  <si>
    <t xml:space="preserve">Lay out is flexible </t>
  </si>
  <si>
    <t>All the fixture and furniture are movable to rearrange the different areas in case of  mass casualty</t>
  </si>
  <si>
    <t xml:space="preserve">Dedicated Minor OT </t>
  </si>
  <si>
    <t xml:space="preserve">Shaded porch for ambulance </t>
  </si>
  <si>
    <t>Availability of clean and dirty utility room</t>
  </si>
  <si>
    <t>ME C1.4.</t>
  </si>
  <si>
    <t>The facility has adequate circulation area and open spaces according to need and local law</t>
  </si>
  <si>
    <t xml:space="preserve">Corridors at Emergency are broad enough for easy moment of stretcher and trolley </t>
  </si>
  <si>
    <t>2-3 meter</t>
  </si>
  <si>
    <t>ME C1.5.</t>
  </si>
  <si>
    <t xml:space="preserve">The facility has infrastructure for intramural and extramural communication </t>
  </si>
  <si>
    <t xml:space="preserve">Availability of functional  telephone and Intercom Services </t>
  </si>
  <si>
    <t>The ambulance(s) has a proper communication system(at least cell phone)</t>
  </si>
  <si>
    <t>ME C1.6.</t>
  </si>
  <si>
    <t xml:space="preserve">Service counters are available as per patient load </t>
  </si>
  <si>
    <t xml:space="preserve">Availability of emergency beds as per expected load </t>
  </si>
  <si>
    <t xml:space="preserve">At least 4 beds. </t>
  </si>
  <si>
    <t>ME C1.7.</t>
  </si>
  <si>
    <t xml:space="preserve">The facility and departments are planned to ensure structure follows the function/processes (Structure commensurate with the function of the hospital) </t>
  </si>
  <si>
    <t>Unidirectional flow of services.</t>
  </si>
  <si>
    <t>Receiving/Triage-Resuscitation-observation beds- Procedures area. There is no criss cross</t>
  </si>
  <si>
    <t>Separate entrance for emergency department</t>
  </si>
  <si>
    <t>Emergency is located near to the entrance of the hospital</t>
  </si>
  <si>
    <t>Standard C2.</t>
  </si>
  <si>
    <t xml:space="preserve">The facility ensures the physical safety including Fire safety of the infrastructure. </t>
  </si>
  <si>
    <t>ME C2.1</t>
  </si>
  <si>
    <t xml:space="preserve">The facility ensures the seismic safety of the infrastructure </t>
  </si>
  <si>
    <t xml:space="preserve">Non structural components are properly secured </t>
  </si>
  <si>
    <t xml:space="preserve">Check for fixtures and furniture like cupboards, cabinets, and heavy equipment , hanging objects are properly fastened and secured </t>
  </si>
  <si>
    <t>ME C2.2.</t>
  </si>
  <si>
    <t xml:space="preserve">The facility ensures safety of electrical establishment </t>
  </si>
  <si>
    <t>Emergency Department  does not have temporary connections and loosely hanging wires</t>
  </si>
  <si>
    <t>ME C2.3</t>
  </si>
  <si>
    <t xml:space="preserve">Physical condition of buildings are safe for providing patient care </t>
  </si>
  <si>
    <t xml:space="preserve">Floors of the Emergency Department are non slippery and even </t>
  </si>
  <si>
    <t>Windows and vents if any are intact and sealed</t>
  </si>
  <si>
    <t>The facility has plan for prevention of fire</t>
  </si>
  <si>
    <t>Emergency has fire  exit to permit safe escape of its occupant at time of fire</t>
  </si>
  <si>
    <t xml:space="preserve">The facility has adequate fire fighting Equipment </t>
  </si>
  <si>
    <t>Emergency has installed fire Extinguisher  that are capable of fighting A,B &amp; C Type of fire.</t>
  </si>
  <si>
    <t>Check the expiry date for fire extinguisher is displayed on each extinguisher as well as due date for next refilling is clearly mentioned</t>
  </si>
  <si>
    <t xml:space="preserve">The facility has a system of periodic training of staff and conducts mock drills regularly for fire and other disaster situation </t>
  </si>
  <si>
    <t>Check for staff competencies for operating fire extinguisher and what to do in case of fire</t>
  </si>
  <si>
    <t xml:space="preserve">The facility has adequate qualified and trained staff,  required for providing the assured services to the current case load </t>
  </si>
  <si>
    <t>ME C3.1</t>
  </si>
  <si>
    <t>The facility has adequate specialist doctors as per service provision.</t>
  </si>
  <si>
    <t>Specialist's are available on call for emergency cases</t>
  </si>
  <si>
    <t>ME C3.2.</t>
  </si>
  <si>
    <t>The facility has adequate general duty doctors as per service provision and work load</t>
  </si>
  <si>
    <t>Availability of at least one Doctor 24x7</t>
  </si>
  <si>
    <t>ME C3.3.</t>
  </si>
  <si>
    <t xml:space="preserve">The facility has adequate nursing staff as per service provision and work load </t>
  </si>
  <si>
    <t xml:space="preserve">Availability of trained Nursing staff </t>
  </si>
  <si>
    <t>OB/RR/SI</t>
  </si>
  <si>
    <t xml:space="preserve">The facility has adequate technicians/paramedics as per requirement </t>
  </si>
  <si>
    <t xml:space="preserve">Availability of dresser /paramedic </t>
  </si>
  <si>
    <t xml:space="preserve">The facility has adequate support / general staff </t>
  </si>
  <si>
    <t>Availability of Drivers for Ambulance 24X7</t>
  </si>
  <si>
    <t>Driver may  be on call for emergency.</t>
  </si>
  <si>
    <t>Triage and Mass Casualty  Management</t>
  </si>
  <si>
    <t>SI/RR</t>
  </si>
  <si>
    <t>Basic life support (BLS)/ Advance life support (ALS)</t>
  </si>
  <si>
    <t>Patient Safety</t>
  </si>
  <si>
    <t>Standard C4.</t>
  </si>
  <si>
    <t>ME C4.1.</t>
  </si>
  <si>
    <t xml:space="preserve">The departments have availability of adequate drugs at point of use </t>
  </si>
  <si>
    <t>Availability of Analgesics/Antipyretics/Anti Inflammatory</t>
  </si>
  <si>
    <t xml:space="preserve">OB/RR </t>
  </si>
  <si>
    <t>Tracers as per State EDL</t>
  </si>
  <si>
    <t xml:space="preserve">Availability of Injectable Antibiotics </t>
  </si>
  <si>
    <t xml:space="preserve">Availability of Infusion Fluids </t>
  </si>
  <si>
    <t>Availability of Drugs acting on CVS</t>
  </si>
  <si>
    <t>Availability of drugs action on CNS/PNS</t>
  </si>
  <si>
    <t xml:space="preserve">Availability of dressing material and antiseptic lotion </t>
  </si>
  <si>
    <t>Drugs for Respiratory System</t>
  </si>
  <si>
    <t>Availability of drugs for obstetric emergencies</t>
  </si>
  <si>
    <t>Availability of emergency drugs in ambulance</t>
  </si>
  <si>
    <t>Megsulf, Oxytocin, Plasma Expanders</t>
  </si>
  <si>
    <t xml:space="preserve">Availability of Medical gases </t>
  </si>
  <si>
    <t xml:space="preserve">Availability of Oxygen Cylinders </t>
  </si>
  <si>
    <t>Availability of Immunological drugs</t>
  </si>
  <si>
    <t>Polyvalent Anti snake Venom, Anti tetanus Human Immunoglobin</t>
  </si>
  <si>
    <t xml:space="preserve">Antidotes and Other Substances used in Poisonings </t>
  </si>
  <si>
    <t xml:space="preserve">Inj. Atropine Sulphate </t>
  </si>
  <si>
    <t>ME C4.2.</t>
  </si>
  <si>
    <t xml:space="preserve">The departments have adequate consumables at point of use </t>
  </si>
  <si>
    <t xml:space="preserve">Resuscitation Consumables / Tubes </t>
  </si>
  <si>
    <t xml:space="preserve">Masks, Ryle's tubes, Catheters, Chest Tube, ET tubes etc. </t>
  </si>
  <si>
    <t xml:space="preserve">Availability of disposables at dressing room </t>
  </si>
  <si>
    <t>Availability of consumables in ambulance</t>
  </si>
  <si>
    <t xml:space="preserve">Dressing material / Suture material </t>
  </si>
  <si>
    <t>ME C4.3.</t>
  </si>
  <si>
    <t xml:space="preserve">Emergency drug trays are maintained at every point of care, where ever it may be needed </t>
  </si>
  <si>
    <t xml:space="preserve">Emergency Drug Tray/ Crash Cart is maintained at emergency </t>
  </si>
  <si>
    <t>Standard C5.</t>
  </si>
  <si>
    <t>ME C5.1.</t>
  </si>
  <si>
    <t xml:space="preserve">Availability of equipment &amp; instruments for examination &amp; monitoring of patients </t>
  </si>
  <si>
    <t xml:space="preserve">Availability of functional Equipment  &amp; Instruments for examination &amp; Monitoring </t>
  </si>
  <si>
    <t>BP apparatus, Multipara meter ,Torch, hammer , Spot Light ,Stethoscope, thermometer</t>
  </si>
  <si>
    <t>Availability of Monitoring equipment in ambulance</t>
  </si>
  <si>
    <t>ME C5.2.</t>
  </si>
  <si>
    <t xml:space="preserve">Availability of equipment &amp; instruments for treatment procedures, being undertaken in the facility  </t>
  </si>
  <si>
    <t xml:space="preserve">Availability of dressing tray for Emergency  procedures </t>
  </si>
  <si>
    <t>Artery forceps</t>
  </si>
  <si>
    <t xml:space="preserve">Availability of instruments for emergency obstetrics procedure </t>
  </si>
  <si>
    <t>Speculum, D &amp; E Set</t>
  </si>
  <si>
    <t>ME C5.3.</t>
  </si>
  <si>
    <t>Availability of equipment &amp; instruments for diagnostic procedures being undertaken in the facility</t>
  </si>
  <si>
    <t xml:space="preserve">Availability of Point of care diagnostic devices </t>
  </si>
  <si>
    <t xml:space="preserve"> Glucometer, ECG ,HIV rapid diagnostic kit, RDK</t>
  </si>
  <si>
    <t>Availability of equipment and instruments for resuscitation of patients and for providing intensive and critical care to patients</t>
  </si>
  <si>
    <t>Availability  of functional Instruments for Resuscitation.</t>
  </si>
  <si>
    <t>Ambu bag, defibrillator, Laryngoscope  with spare batteries,  nebulizer, suction apparatus , Laryngeal mask</t>
  </si>
  <si>
    <t>Availability of Equipment for Storage</t>
  </si>
  <si>
    <t>Availability of equipment for storage for drugs</t>
  </si>
  <si>
    <t>Refrigerator, Crash cart/Drug trolley, instrument trolley, dressing trolley</t>
  </si>
  <si>
    <t>Availability of functional equipment and instruments for support services</t>
  </si>
  <si>
    <t xml:space="preserve">Availability of equipment for sterilization and disinfection </t>
  </si>
  <si>
    <t>Steam steriliser/ Autoclave</t>
  </si>
  <si>
    <t xml:space="preserve">Departments have patient furniture and fixtures as per load and service provision </t>
  </si>
  <si>
    <t>Availability of patient beds with prop up facility  and wheels</t>
  </si>
  <si>
    <t>Availability of attachment/accessories with patient bed</t>
  </si>
  <si>
    <t>Hospital graded Mattress, IV stand, bed rails, Bed pan for  male &amp; female</t>
  </si>
  <si>
    <t xml:space="preserve">Availability of fixtures </t>
  </si>
  <si>
    <t>Spot light, electrical fixture for equipment like suction, monitor and defibrillator, X ray view box</t>
  </si>
  <si>
    <t>Availability of furniture at emergency</t>
  </si>
  <si>
    <t>Doctors Chair, Patient Stool, Examination Table, Chair, Table, Footstep, cupboard</t>
  </si>
  <si>
    <t xml:space="preserve">Area of Concern - D Support Services </t>
  </si>
  <si>
    <t>Standard D1.</t>
  </si>
  <si>
    <t>ME D1.1.</t>
  </si>
  <si>
    <t>The facility has established system for maintenance of critical Equipment</t>
  </si>
  <si>
    <t>All equipment are covered under AMC including preventive maintenance</t>
  </si>
  <si>
    <t>There is system of timely corrective  break down maintenance of the equipment</t>
  </si>
  <si>
    <t>The Staff is skilled for trouble shooting in case equipment malfunction</t>
  </si>
  <si>
    <t>ME D1.2.</t>
  </si>
  <si>
    <t xml:space="preserve">The facility has established procedure for internal and external calibration of measuring Equipment </t>
  </si>
  <si>
    <t xml:space="preserve">All the measuring equipment/ instrument  are calibrated </t>
  </si>
  <si>
    <t xml:space="preserve">OB/ RR </t>
  </si>
  <si>
    <t>Thermometer, weighting scale, BP apperatus, suction machine, oxygen flowmeter &amp; meter gauze</t>
  </si>
  <si>
    <t>ME D1.3.</t>
  </si>
  <si>
    <t>Operating and maintenance instructions are available with the users of equipment</t>
  </si>
  <si>
    <t>Up to date instructions for operation and maintenance of equipment are readily available with staff.</t>
  </si>
  <si>
    <t>Suction machine, Multipara monitor , defibrillator.</t>
  </si>
  <si>
    <t>Standard D2.</t>
  </si>
  <si>
    <t>The facility has defined procedures for storage, inventory management and dispensing of drugs in pharmacy and patient care areas</t>
  </si>
  <si>
    <t>ME D2.3.</t>
  </si>
  <si>
    <t>The facility ensures proper storage of drugs and consumables</t>
  </si>
  <si>
    <t xml:space="preserve">Drugs are stored in containers/tray/crash cart and are labelled </t>
  </si>
  <si>
    <t xml:space="preserve">Empty and  filled cylinders are labelled </t>
  </si>
  <si>
    <t>ME D2.4.</t>
  </si>
  <si>
    <t xml:space="preserve">The facility ensures management of expiry and near expiry drugs </t>
  </si>
  <si>
    <t xml:space="preserve">Expiry dates' are maintained at emergency drug tray </t>
  </si>
  <si>
    <t xml:space="preserve">No expiry drug is found </t>
  </si>
  <si>
    <t>ME D2.5.</t>
  </si>
  <si>
    <t>The facility has established procedure for inventory management techniques</t>
  </si>
  <si>
    <t>The Department maintained stock and expenditure register of drugs and consumables in Emergency</t>
  </si>
  <si>
    <t>ME D2.6.</t>
  </si>
  <si>
    <t>There is a procedure for periodically replenishing the drugs in patient care areas</t>
  </si>
  <si>
    <t xml:space="preserve">There is procedure for replenishing drug tray emergency crash cart </t>
  </si>
  <si>
    <t>There is procedure for replenishing drug tray emergency crash cart in ambulance</t>
  </si>
  <si>
    <t>OB/SI</t>
  </si>
  <si>
    <t>There is no stock out of drugs</t>
  </si>
  <si>
    <t>ME D2.7.</t>
  </si>
  <si>
    <t xml:space="preserve">There is process for storage of vaccines and other drugs, requiring controlled temperature </t>
  </si>
  <si>
    <t>Temperature of refrigerators are kept as per storage requirement  and records are maintained</t>
  </si>
  <si>
    <t>Check for temperature charts are maintained and updated periodically</t>
  </si>
  <si>
    <t>ME D2.8.</t>
  </si>
  <si>
    <t xml:space="preserve">There is a procedure for secure storage of narcotic and psychotropic drugs </t>
  </si>
  <si>
    <t xml:space="preserve">Narcotics and psychotropic drugs are kept in lock and key </t>
  </si>
  <si>
    <t xml:space="preserve">Hospital infrastructure is adequately maintained </t>
  </si>
  <si>
    <t xml:space="preserve">Check for there is no seepage , Cracks, chipping of plaster </t>
  </si>
  <si>
    <t>Window panes , doors and other fixtures are intact</t>
  </si>
  <si>
    <t xml:space="preserve">Patients beds are intact and  painted </t>
  </si>
  <si>
    <t>Mattresses are intact and clean</t>
  </si>
  <si>
    <t>ME D3.3</t>
  </si>
  <si>
    <t xml:space="preserve">Patient care areas are clean and hygienic </t>
  </si>
  <si>
    <t xml:space="preserve">Floors, walls, roof, roof tops, and circulation  areas are Clean </t>
  </si>
  <si>
    <t>All area are clean  with no dirt,grease,littering and cobwebs</t>
  </si>
  <si>
    <t>Surface of furniture and fixtures are clean</t>
  </si>
  <si>
    <t xml:space="preserve">The facility has policy of removal of condemned junk material </t>
  </si>
  <si>
    <t>No condemned/Junk material in the Emergency</t>
  </si>
  <si>
    <t xml:space="preserve">The facility has established procedures for pest, rodent and animal control </t>
  </si>
  <si>
    <t>No stray animal/rodent/birds/ termites</t>
  </si>
  <si>
    <t xml:space="preserve">The facility provides adequate illumination level at patient care areas </t>
  </si>
  <si>
    <t>Adequate illumination at procedure area.</t>
  </si>
  <si>
    <t>200 Lux (Minimum)</t>
  </si>
  <si>
    <t xml:space="preserve">The facility has provision of restriction of visitors in patient areas </t>
  </si>
  <si>
    <t>Visitors are restricted at resuscitation and  procedure area</t>
  </si>
  <si>
    <t>Resuscitation area, dressing room and  examination area</t>
  </si>
  <si>
    <t>The facility ensures safe and comfortable environment for patients and service providers</t>
  </si>
  <si>
    <t>Temperature control and ventilation in the emergency.</t>
  </si>
  <si>
    <t>PI/OB</t>
  </si>
  <si>
    <t>Fans/ Air conditioning/Heating/Exhaust/Ventilators as per environment condition and requirement</t>
  </si>
  <si>
    <t xml:space="preserve">The facility has security system in place at patient care areas </t>
  </si>
  <si>
    <t>There are set procedures for handling mass situation and violence in emergency</t>
  </si>
  <si>
    <t>See for linkage to police, Provision for protection of staff</t>
  </si>
  <si>
    <t>Hospital has sound security system to manage overcrowding in emergency</t>
  </si>
  <si>
    <t>The facility has established measure for safety and security of female staff</t>
  </si>
  <si>
    <t>Ask female staff whether they feel secure at work place</t>
  </si>
  <si>
    <t>ME D4.1.</t>
  </si>
  <si>
    <t xml:space="preserve">The facility has adequate arrangement storage and supply for potable water in all functional areas  </t>
  </si>
  <si>
    <t xml:space="preserve">Availability of 24x7 running and potable water </t>
  </si>
  <si>
    <t>ME D4.2.</t>
  </si>
  <si>
    <t>The facility ensures adequate power backup in all patient care areas as per load</t>
  </si>
  <si>
    <t>Availability of power back in Emergency, which can take load of running equipment</t>
  </si>
  <si>
    <t xml:space="preserve">Availability of UPS </t>
  </si>
  <si>
    <t>Availability of Emergency light</t>
  </si>
  <si>
    <t>ME D4.3</t>
  </si>
  <si>
    <t>Critical areas of the facility ensures availability of oxygen, medical gases and vacuum supply</t>
  </si>
  <si>
    <t>Availability  of  Oxygen cylinders and vacuum suction</t>
  </si>
  <si>
    <t>Standard D5.</t>
  </si>
  <si>
    <t>The facility has adequate sets of linen</t>
  </si>
  <si>
    <t>Clean Linen is provided on observation beds</t>
  </si>
  <si>
    <t xml:space="preserve">The facility has established procedures for changing of linen in patient care areas </t>
  </si>
  <si>
    <t xml:space="preserve">Facility is compliant with all statutory and regulatory requirement imposed by local, state or central government  </t>
  </si>
  <si>
    <t>ME D8.1.</t>
  </si>
  <si>
    <t xml:space="preserve">The facility has requisite licences and certificates for operation of hospital and different activities </t>
  </si>
  <si>
    <t>The facility ensure relevant processes are in compliance with statutory requirement</t>
  </si>
  <si>
    <t>Staff is aware of procedure &amp; protocol of management of medico legal cases</t>
  </si>
  <si>
    <t xml:space="preserve"> Roles &amp; Responsibilities of administrative and clinical staff are determined as per govt. regulations and standards operating procedures.  </t>
  </si>
  <si>
    <t>ME D9.1.</t>
  </si>
  <si>
    <t xml:space="preserve">The facility has established job description as per govt guidelines </t>
  </si>
  <si>
    <t xml:space="preserve">Staff is aware of their roles and responsibilities 
</t>
  </si>
  <si>
    <t>ME D9.2.</t>
  </si>
  <si>
    <t xml:space="preserve">The facility has a established procedure for duty roster and deputation to different departments </t>
  </si>
  <si>
    <t>There is procedure to ensure that staff is available on duty as per duty roster</t>
  </si>
  <si>
    <t>Check for system for recording time of reporting and relieving (Attendance register/ Biometrics etc.)</t>
  </si>
  <si>
    <t>The facility ensures the adherence to dress code as mandated by its administration / the health department</t>
  </si>
  <si>
    <t xml:space="preserve">Doctor, nursing staff and support staff adhere to their respective dress code </t>
  </si>
  <si>
    <t xml:space="preserve">Area of Concern - E Clinical Services </t>
  </si>
  <si>
    <t>Standard E1.</t>
  </si>
  <si>
    <t xml:space="preserve">The facility has defined procedures for registration, consultation and admission of patients. </t>
  </si>
  <si>
    <t>ME E1.1.</t>
  </si>
  <si>
    <t xml:space="preserve">The facility has established procedure for registration of patients </t>
  </si>
  <si>
    <t xml:space="preserve"> Unique  identification number  is given to each patient during registration</t>
  </si>
  <si>
    <t>RR</t>
  </si>
  <si>
    <t>Patient demographic details are recorded in admission records</t>
  </si>
  <si>
    <t>Check for that patient demographics like Name, Age, Sex,Provisional Diagnosis etc.</t>
  </si>
  <si>
    <t>ME E1.3.</t>
  </si>
  <si>
    <t xml:space="preserve">There is established procedure for admission of patients </t>
  </si>
  <si>
    <t>There is established criteria for admission through emergency department</t>
  </si>
  <si>
    <t>There is established procedure for admission of MLC cases as per prevalent laws</t>
  </si>
  <si>
    <t>There is established procedure for prisoners as per prevalent local laws</t>
  </si>
  <si>
    <t xml:space="preserve">Admission is done by written order of a qualified doctor </t>
  </si>
  <si>
    <t>There is no delay in  treatment because of admission process</t>
  </si>
  <si>
    <t>Time of admission is recorded in patient record</t>
  </si>
  <si>
    <t>There is no delay in  transfer of patient to respective department once admission is confirmed and clinically patient is stable to be transferred</t>
  </si>
  <si>
    <t>The Staff is aware of procedure, if patient can not be admitted at the facility due to constraint in scope of services</t>
  </si>
  <si>
    <t>ME E1.4.</t>
  </si>
  <si>
    <t xml:space="preserve">There is established procedure for managing patients, in case beds are not available at the facility </t>
  </si>
  <si>
    <t>There is provision of extra beds, trolley beds  in case of high occupancy or mass casualty</t>
  </si>
  <si>
    <t>Standard E2.</t>
  </si>
  <si>
    <t>ME E2.1.</t>
  </si>
  <si>
    <t xml:space="preserve">There is established procedure for initial assessment of patients </t>
  </si>
  <si>
    <t>Assessment criteria of different kind of medical emergencies is defined and practiced</t>
  </si>
  <si>
    <t>Use of standard criteria of assessment like Glasgow Comma scale, Poly trauma, MI, Burn patient, Paediatric patient, Pain assessment criteria etc.</t>
  </si>
  <si>
    <t xml:space="preserve">Initial assessment and treatment is provided immediately  
 </t>
  </si>
  <si>
    <t>Initial assessment is documented preferably within two hours</t>
  </si>
  <si>
    <t>ME E2.2.</t>
  </si>
  <si>
    <t xml:space="preserve">There is established procedure for follow-up/ reassessment of Patients </t>
  </si>
  <si>
    <t>There is fixed schedule for reassessment of patient under observation</t>
  </si>
  <si>
    <t>Standard E3.</t>
  </si>
  <si>
    <t>Facility has defined and established procedures for continuity of care of patient and referral</t>
  </si>
  <si>
    <t>ME E3.1.</t>
  </si>
  <si>
    <t>Facility has established procedure for continuity of care during interdepartmental transfer</t>
  </si>
  <si>
    <t xml:space="preserve">There is a procedure consultation of  the patient with other specialist with in the hospital </t>
  </si>
  <si>
    <t>ME E3.2.</t>
  </si>
  <si>
    <t>Facility provides appropriate referral linkages to the patients/Services  for transfer to other/higher facilities to assure their continuity of care.</t>
  </si>
  <si>
    <t>Patient are referred with referral slips</t>
  </si>
  <si>
    <t xml:space="preserve">Availability of referral linkages with higher centres. </t>
  </si>
  <si>
    <t xml:space="preserve">Check how patient are referred if services are not available </t>
  </si>
  <si>
    <t>Advance information is given to higher centre</t>
  </si>
  <si>
    <t>Referral vehicle is arranged</t>
  </si>
  <si>
    <t>Referral in or referral out register is maintained</t>
  </si>
  <si>
    <t xml:space="preserve">Facility has functional referral linkages to lower facilities </t>
  </si>
  <si>
    <t>Check for if there is any system of follow up</t>
  </si>
  <si>
    <t>Check for referral cards filled from lower facilities</t>
  </si>
  <si>
    <t>Standard E4.</t>
  </si>
  <si>
    <t>ME E4.1.</t>
  </si>
  <si>
    <t xml:space="preserve">Procedure for identification of patients is established at the facility </t>
  </si>
  <si>
    <t>There is a process  for ensuring the  identification before any clinical procedure</t>
  </si>
  <si>
    <t>Patient id band/ verbal confirmation/Bed no. etc.</t>
  </si>
  <si>
    <t>ME E4.2.</t>
  </si>
  <si>
    <t>Procedure for ensuring timely and accurate nursing care as per treatment plan is established at the facility</t>
  </si>
  <si>
    <t xml:space="preserve">Treatment charts are maintained </t>
  </si>
  <si>
    <t>Check for treatment chart are updated and drugs given are marked. Co relate it with drugs and doses prescribed.</t>
  </si>
  <si>
    <t xml:space="preserve">There is a process to ensure the accuracy of verbal/telephonic orders  </t>
  </si>
  <si>
    <t>Verbal orders are rechecked before administration</t>
  </si>
  <si>
    <t>ME E4.3.</t>
  </si>
  <si>
    <t>There is established procedure of patient hand over, whenever staff duty change happens</t>
  </si>
  <si>
    <t>Patient hand over is given during the change in the shift</t>
  </si>
  <si>
    <t>Nursing Handover register is maintained</t>
  </si>
  <si>
    <t>ME E4.4.</t>
  </si>
  <si>
    <t xml:space="preserve">Nursing records are maintained </t>
  </si>
  <si>
    <t xml:space="preserve">Nursing notes are maintained adequately </t>
  </si>
  <si>
    <t>Check for nursing note register. Notes are adequately written</t>
  </si>
  <si>
    <t>ME E4.5.</t>
  </si>
  <si>
    <t xml:space="preserve">There is procedure for periodic monitoring of patients </t>
  </si>
  <si>
    <t xml:space="preserve">Patient Vitals are monitored and recorded periodically </t>
  </si>
  <si>
    <t>Check for TPR chart, Input output chart, any other vital required is monitored</t>
  </si>
  <si>
    <t xml:space="preserve">Critical patients are monitored continuously </t>
  </si>
  <si>
    <t xml:space="preserve">RR/OB </t>
  </si>
  <si>
    <t>Check for use of cardiac monitor/multi parameter</t>
  </si>
  <si>
    <t>Standard E5.</t>
  </si>
  <si>
    <t xml:space="preserve">Facility has a procedure to identify high risk and vulnerable patients.  </t>
  </si>
  <si>
    <t>ME E5.1.</t>
  </si>
  <si>
    <t xml:space="preserve">The facility identifies vulnerable patients and ensure their safe care </t>
  </si>
  <si>
    <t>Vulnerable patients are identified and measures are taken to protect them from any harm</t>
  </si>
  <si>
    <t xml:space="preserve">Unstable, irritable, unconscious. Psychotic  and serious patients are identified </t>
  </si>
  <si>
    <t>ME E5.2.</t>
  </si>
  <si>
    <t>The facility identifies high risk  patients and ensure their care, as per their need</t>
  </si>
  <si>
    <t>High risk medical emergencies are identified and treatment given on priority</t>
  </si>
  <si>
    <t>MI, Head injury, Spinal injury, Abdominal injuries, fracture's.</t>
  </si>
  <si>
    <t>Standard E6.</t>
  </si>
  <si>
    <t>ME E6.1.</t>
  </si>
  <si>
    <t>Facility ensured that drugs are prescribed in generic name only</t>
  </si>
  <si>
    <t xml:space="preserve">Check for BHT/Case sheet/Case paper  if drugs are prescribed under generic name only </t>
  </si>
  <si>
    <t>ME E6.2.</t>
  </si>
  <si>
    <t>There is procedure of rational use of drugs</t>
  </si>
  <si>
    <t>Check for that relevant Standard Treatment Guideline are available at point of use</t>
  </si>
  <si>
    <t>Check staff is aware of the drug regime and doses as per STG</t>
  </si>
  <si>
    <t>Check BHT/Case sheet/Case paper that drugs are prescribed as per STG</t>
  </si>
  <si>
    <t>Standard E7.</t>
  </si>
  <si>
    <t>Facility has defined procedures for safe drug administration</t>
  </si>
  <si>
    <t>ME E7.1.</t>
  </si>
  <si>
    <t xml:space="preserve">There is process for identifying and cautious administration of high alert drugs </t>
  </si>
  <si>
    <t>High alert drugs available in department are identified</t>
  </si>
  <si>
    <t>Electrolytes like Potassium chloride,opiods, Neuro muscular blocking agent, Anti Thrombolytic agent, Insulin, Warfarin, Heparin, Adrenergic agonist etc.</t>
  </si>
  <si>
    <t>Maximum dose of high alert drugs are defined and communicated</t>
  </si>
  <si>
    <t>Value for maximum doses as per age, weight and diagnosis are available with nursing station and doctor</t>
  </si>
  <si>
    <t>There is process to ensure that right doses of high alert drugs are only given</t>
  </si>
  <si>
    <t>A system of independent double check before administration, Error prone medical abbreviations are avoided</t>
  </si>
  <si>
    <t>ME E7.2.</t>
  </si>
  <si>
    <t>Medication orders are written legibly and adequately</t>
  </si>
  <si>
    <t xml:space="preserve">Every Medical advice and procedure are accompanied with date , time and signature </t>
  </si>
  <si>
    <t>Check for the writing to ensure that it is  comprehendible by the clinical staff</t>
  </si>
  <si>
    <t>ME E7.3.</t>
  </si>
  <si>
    <t xml:space="preserve">There is a procedure to check drug before administration/ dispensing </t>
  </si>
  <si>
    <t>Drugs are checked for expiry and   other inconsistency before administration</t>
  </si>
  <si>
    <t>Turbidity, Leakage, Colour change, fungus.</t>
  </si>
  <si>
    <t>Check single dose vial are not used for more than one dose</t>
  </si>
  <si>
    <t>Check for any open single dose vial with left  over content intended to be used later on</t>
  </si>
  <si>
    <t>Check for separate sterile needle is used every time for multiple dose vial</t>
  </si>
  <si>
    <t xml:space="preserve">
In multi dose vial needle is not left in the septum</t>
  </si>
  <si>
    <t>Any adverse drug reaction is recorded and reported</t>
  </si>
  <si>
    <t>ME E7.4.</t>
  </si>
  <si>
    <t xml:space="preserve">There is a system to ensure right medicine is given to right patient </t>
  </si>
  <si>
    <t>Administration of medicines done after ensuring right patient, right drugs , right route, right time</t>
  </si>
  <si>
    <t>ME E7.5</t>
  </si>
  <si>
    <t xml:space="preserve">Patient is counselled for self drug administration </t>
  </si>
  <si>
    <t xml:space="preserve">Patient is advice by doctor/ Pharmacist /nurse about the dosages and timings . </t>
  </si>
  <si>
    <t>SI/PI</t>
  </si>
  <si>
    <t>Standard E8.</t>
  </si>
  <si>
    <t>Facility has defined and established procedures for maintaining, updating of patients’ clinical records and their storage</t>
  </si>
  <si>
    <t>ME E8.1.</t>
  </si>
  <si>
    <t xml:space="preserve">All the assessments, re-assessment and investigations are recorded and updated </t>
  </si>
  <si>
    <t>Assessment findings are written on BHT/Case sheet/Case paper</t>
  </si>
  <si>
    <t xml:space="preserve">Day to day progress of patient is recorded in BHT/Case sheet/Case paper </t>
  </si>
  <si>
    <t>ME E8.2.</t>
  </si>
  <si>
    <t xml:space="preserve">All treatment plan prescription/orders are recorded in the patient records. </t>
  </si>
  <si>
    <t>Treatment plan, first orders are written on BHT/Case sheet/Case paper</t>
  </si>
  <si>
    <t xml:space="preserve">Treatment prescribed in nursing records </t>
  </si>
  <si>
    <t>ME E8.3.</t>
  </si>
  <si>
    <t xml:space="preserve">Care provided to each patient is recorded in the patient records </t>
  </si>
  <si>
    <t>Maintenance of treatment chart/treatment registers</t>
  </si>
  <si>
    <t xml:space="preserve">Treatment given is recorded in treatment chat </t>
  </si>
  <si>
    <t>ME E8.4.</t>
  </si>
  <si>
    <t xml:space="preserve">Procedures performed are written on patients records </t>
  </si>
  <si>
    <t>Any procedure performed is written on BHT/Case sheet/Case paper</t>
  </si>
  <si>
    <t>CPR, Dressing, mobilization etc.</t>
  </si>
  <si>
    <t>ME E8.5.</t>
  </si>
  <si>
    <t xml:space="preserve">Adequate form and formats are available at point of use </t>
  </si>
  <si>
    <t>Availability of form formats for emergency</t>
  </si>
  <si>
    <t>MLC, Lab /X-ray requisition, death certificate, Initial assessment format, referral slip etc.</t>
  </si>
  <si>
    <t>ME E8.6.</t>
  </si>
  <si>
    <t xml:space="preserve">Register/records are maintained as per guidelines </t>
  </si>
  <si>
    <t xml:space="preserve">Emergency Records are maintained </t>
  </si>
  <si>
    <t>Emergency register, death register, MLC register, are maintained</t>
  </si>
  <si>
    <t>All register/records are identified and numbered</t>
  </si>
  <si>
    <t>ME E8.7.</t>
  </si>
  <si>
    <t>The facility ensures safe and adequate storage and retrieval  of medical records</t>
  </si>
  <si>
    <t xml:space="preserve">Safe keeping of MLC records </t>
  </si>
  <si>
    <t>Standard E9.</t>
  </si>
  <si>
    <t>ME E9.1.</t>
  </si>
  <si>
    <t xml:space="preserve">Discharge is done after assessing patient readiness </t>
  </si>
  <si>
    <t xml:space="preserve">Assessment is done before discharging patient from emergency </t>
  </si>
  <si>
    <t>See if there is any procedure/protocol for discharging the patient if the condition of patient improves in emergency itself.
What is the procedure for discharge for short stay / day care patients</t>
  </si>
  <si>
    <t>Discharge is done by a responsible and qualified doctor</t>
  </si>
  <si>
    <t xml:space="preserve">Patient / attendants are consulted before discharge </t>
  </si>
  <si>
    <t>ME E9.2.</t>
  </si>
  <si>
    <t xml:space="preserve">Case summary and follow-up instructions are provided at the discharge  </t>
  </si>
  <si>
    <t xml:space="preserve">Discharge summary is provided </t>
  </si>
  <si>
    <t>RR/PI</t>
  </si>
  <si>
    <t>See for discharge summary, referral slip provided.</t>
  </si>
  <si>
    <t xml:space="preserve">Discharge summary adequately mentions patients clinical condition, treatment given and follow up </t>
  </si>
  <si>
    <t>Discharge summary is give to patients going in LAMA/Referral</t>
  </si>
  <si>
    <t>ME E9.3.</t>
  </si>
  <si>
    <t xml:space="preserve">Counselling services are provided as during discharges wherever required </t>
  </si>
  <si>
    <t>Counselling services are provided wherever it is required</t>
  </si>
  <si>
    <t>ME E9.4.</t>
  </si>
  <si>
    <t>The facility has established procedure for patients leaving the facility against medical advice, absconding, etc.</t>
  </si>
  <si>
    <t xml:space="preserve">Declaration is taken from the LAMA patient </t>
  </si>
  <si>
    <t xml:space="preserve">There is procedure for Receiving and triage of patients </t>
  </si>
  <si>
    <t xml:space="preserve">Emergency has implemented a system of sorting the patients </t>
  </si>
  <si>
    <t>As care provider how they triage patient- immediate, delayed, expectant, minimal, dead</t>
  </si>
  <si>
    <t>Triage area  is marked</t>
  </si>
  <si>
    <t>Triage protocols are displayed</t>
  </si>
  <si>
    <t>Responsibility of receiving and shifting the patient from vehicle is defined</t>
  </si>
  <si>
    <t>Emergency protocols are defined and implemented</t>
  </si>
  <si>
    <t>Emergency protocols are available at point of use</t>
  </si>
  <si>
    <t>See for protocols of head injury, snake bite, poisoning, drawing etc.</t>
  </si>
  <si>
    <t>Staff is aware of Clinical protocols</t>
  </si>
  <si>
    <t>There is procedure for CPR</t>
  </si>
  <si>
    <t xml:space="preserve">The facility has disaster management plan in place </t>
  </si>
  <si>
    <t>Line of authority is defined</t>
  </si>
  <si>
    <t>Procedure for internal communication defined</t>
  </si>
  <si>
    <t xml:space="preserve">There is procedure for setting up control room </t>
  </si>
  <si>
    <t>Disaster buffer stock of medicines and other supplies maintained</t>
  </si>
  <si>
    <t>Role and responsibilities of staff in disaster is defined</t>
  </si>
  <si>
    <t>Staff is aware of disaster plan</t>
  </si>
  <si>
    <t>The facility ensures adequate and timely availability of ambulances services and mobilisation of resources, as per requirement</t>
  </si>
  <si>
    <t xml:space="preserve">Check for how ambulances are called and patients are shifted </t>
  </si>
  <si>
    <t xml:space="preserve">Ambulances are equipped </t>
  </si>
  <si>
    <t>Stable patients are transferred in ambulance with staff</t>
  </si>
  <si>
    <t>All serious patients are transferred in ambulance with trained staff</t>
  </si>
  <si>
    <t>Ambulance is appropriately equipped for BLS with trained personnel</t>
  </si>
  <si>
    <t>There is a daily checklist of all equipment and emergency medications</t>
  </si>
  <si>
    <t xml:space="preserve">Ambulance has a log book for the maintenance of vehicle and daily vehicle checklist </t>
  </si>
  <si>
    <t>Transfer register is maintained to record the detail of the referred patient</t>
  </si>
  <si>
    <t xml:space="preserve">There is procedure for handling medico legal cases </t>
  </si>
  <si>
    <t>Medico legal cases are identified by patient records</t>
  </si>
  <si>
    <t>Treatment of MLC cases are not delayed because of police proceedings</t>
  </si>
  <si>
    <t>SI/OB/RR</t>
  </si>
  <si>
    <t>There is a establish procedure for informing police, as per govt guidelines</t>
  </si>
  <si>
    <t>Discharge is not done before police consent</t>
  </si>
  <si>
    <t>Emergency has criteria for defining medico legal cases</t>
  </si>
  <si>
    <t>Criteria is defined based on cases and when to do MLC</t>
  </si>
  <si>
    <t>Standard E11.</t>
  </si>
  <si>
    <t>ME E11.1.</t>
  </si>
  <si>
    <t xml:space="preserve">There are established  procedures for Pre-testing Activities </t>
  </si>
  <si>
    <t xml:space="preserve"> Container is labelled properly after the sample collection</t>
  </si>
  <si>
    <t>ME E11.3.</t>
  </si>
  <si>
    <t xml:space="preserve">There are established  procedures for Post-testing Activities </t>
  </si>
  <si>
    <t xml:space="preserve">Nursing station is provided with the critical value of different tests </t>
  </si>
  <si>
    <t>The facility has defined and established procedures of Operation theatre and surgical services.</t>
  </si>
  <si>
    <t xml:space="preserve">Facility has established procedures OT Scheduling </t>
  </si>
  <si>
    <t>There is procedure for emergency surgeries</t>
  </si>
  <si>
    <t>See surgeon is available on call/on duty</t>
  </si>
  <si>
    <t>Procedure for arranging logistics</t>
  </si>
  <si>
    <t>Responsibilities are defined and patient is shifted promptly</t>
  </si>
  <si>
    <t>Standard E15.</t>
  </si>
  <si>
    <t>ME E15.1.</t>
  </si>
  <si>
    <t xml:space="preserve">Death of admitted patient is adequately recorded and communicated </t>
  </si>
  <si>
    <t>Facility has a standard procedure of communicating death to relatives decently.</t>
  </si>
  <si>
    <t>Death note is written on patient record</t>
  </si>
  <si>
    <t>The facility has standard procedures for handling the death in the hospital</t>
  </si>
  <si>
    <t>Past history and sign of any medico legal cause is looked for</t>
  </si>
  <si>
    <t>Check what is policy for registering brought in dead, death cases as MLC</t>
  </si>
  <si>
    <t>There is criteria for declaring death</t>
  </si>
  <si>
    <t>Ask form how death is declared - Physical examination or ECG is done</t>
  </si>
  <si>
    <t>Procedure for handing over the dead body</t>
  </si>
  <si>
    <t>Death certificate is issued</t>
  </si>
  <si>
    <t>The facility has standard operating procedure for end of life support</t>
  </si>
  <si>
    <t xml:space="preserve">Patients Relatives are informed clearly about the deterioration in health condition of Patients </t>
  </si>
  <si>
    <t xml:space="preserve">There is a standard procedure of removal of life support as per law </t>
  </si>
  <si>
    <t xml:space="preserve">Check about the policy and practice for removing life support </t>
  </si>
  <si>
    <t xml:space="preserve">There is a procedure to allow patient relative/Next of Kin to observe patient in last hours </t>
  </si>
  <si>
    <t>Area of Concern - F Infection Control</t>
  </si>
  <si>
    <t>Standard F1.</t>
  </si>
  <si>
    <t>Facility has infection control program and procedures in place for prevention and measurement of hospital associated infection</t>
  </si>
  <si>
    <t>ME F1.4.</t>
  </si>
  <si>
    <t xml:space="preserve">There is Provision of Periodic Medical Check-up's and immunization of staff </t>
  </si>
  <si>
    <t>There is a procedure for immunization of the staff</t>
  </si>
  <si>
    <t>Hepatitis B, Tetanus Toxic etc.</t>
  </si>
  <si>
    <t>Periodic medical check-ups of the staff</t>
  </si>
  <si>
    <t>ME F1.5.</t>
  </si>
  <si>
    <t xml:space="preserve">Facility has established procedures for regular monitoring of infection control practices </t>
  </si>
  <si>
    <t xml:space="preserve">Regular monitoring of infection control practices </t>
  </si>
  <si>
    <t xml:space="preserve">Hand washing and infection control audits done at periodic intervals </t>
  </si>
  <si>
    <t>ME F1.6</t>
  </si>
  <si>
    <t>Facility has defined and established antibiotic policy</t>
  </si>
  <si>
    <t xml:space="preserve">Check if Doctors are aware of Hospital Antibiotic Policy </t>
  </si>
  <si>
    <t>Standard F2.</t>
  </si>
  <si>
    <t>Facility has defined and Implemented procedures for ensuring hand hygiene practices and antisepsis</t>
  </si>
  <si>
    <t>ME F2.1.</t>
  </si>
  <si>
    <t xml:space="preserve">Hand washing facilities are provided at point of use </t>
  </si>
  <si>
    <t xml:space="preserve">Availability of hand washing Facility at Point of Use </t>
  </si>
  <si>
    <t xml:space="preserve">Availability of running Water </t>
  </si>
  <si>
    <t>Open the tap. Ask the Staff,  water is available 24*7</t>
  </si>
  <si>
    <t>Availability of antiseptic soap with soap dish/ liquid antiseptic with dispenser.</t>
  </si>
  <si>
    <t>Check for availability/ Ask staff if the supply is adequate and uninterrupted</t>
  </si>
  <si>
    <t xml:space="preserve">Availability of Alcohol based Hand rub </t>
  </si>
  <si>
    <t>Check for availability/  Ask staff for regular supply. Hand rub dispenser are provided adjacent to bed</t>
  </si>
  <si>
    <t xml:space="preserve">Display of Hand washing Instruction at Point of Use </t>
  </si>
  <si>
    <t>Prominently displayed above the hand washing facility , preferably in Local language</t>
  </si>
  <si>
    <t>ME F2.2.</t>
  </si>
  <si>
    <t xml:space="preserve">Staff is trained and adhere to standard hand washing practices </t>
  </si>
  <si>
    <t xml:space="preserve">Adherence to 6 steps of Hand washing </t>
  </si>
  <si>
    <t xml:space="preserve">Ask for demonstration </t>
  </si>
  <si>
    <t>Staff is aware of occasion for hand washing</t>
  </si>
  <si>
    <t>ME F2.3.</t>
  </si>
  <si>
    <t>Facility ensures standard practices and materials for antisepsis</t>
  </si>
  <si>
    <t xml:space="preserve">Availability of Antiseptic Solutions </t>
  </si>
  <si>
    <t>Procedure for proper cleaning of site  with antisepsis</t>
  </si>
  <si>
    <t>e.g. before giving IM/IV injection, drawing blood, putting Intravenous and urinary catheter</t>
  </si>
  <si>
    <t>Standard F3.</t>
  </si>
  <si>
    <t xml:space="preserve">Facility ensures standard practices and materials for Personal protection </t>
  </si>
  <si>
    <t>ME F3.1.</t>
  </si>
  <si>
    <t xml:space="preserve">Facility ensures adequate personal protection equipment as per requirements </t>
  </si>
  <si>
    <t xml:space="preserve">Clean gloves are available at point of use </t>
  </si>
  <si>
    <t xml:space="preserve">Availability of Masks </t>
  </si>
  <si>
    <t>Personal protective kit for infectious patients</t>
  </si>
  <si>
    <t>ME F3.2.</t>
  </si>
  <si>
    <t xml:space="preserve">Staff is adhere to standard personal protection practices </t>
  </si>
  <si>
    <t xml:space="preserve">No reuse of disposable gloves, Masks, caps and aprons. </t>
  </si>
  <si>
    <t xml:space="preserve">Compliance to correct method of wearing and removing the gloves </t>
  </si>
  <si>
    <t>Standard F4.</t>
  </si>
  <si>
    <t xml:space="preserve">Facility has standard Procedures for processing of equipment and instruments </t>
  </si>
  <si>
    <t>ME F4.1.</t>
  </si>
  <si>
    <t xml:space="preserve">Facility ensures standard practices and materials for decontamination and cleaning of instruments and  procedures areas </t>
  </si>
  <si>
    <t>Decontamination of  Procedure surfaces</t>
  </si>
  <si>
    <t>Ask staff about how they decontaminate work benches 
(Wiping with 0.5% Chlorine solution)</t>
  </si>
  <si>
    <t>Proper Decontamination of instruments after use</t>
  </si>
  <si>
    <t>Decontamination of instruments and reusable of glassware are done after procedure in 1% chlorine solution/ any other appropriate method</t>
  </si>
  <si>
    <t>Contact time for decontamination  is adequate</t>
  </si>
  <si>
    <t>10 minutes</t>
  </si>
  <si>
    <t>Cleaning of instruments after decontamination</t>
  </si>
  <si>
    <t>Cleaning is done with detergent and running water after decontamination</t>
  </si>
  <si>
    <t>Proper handling of Soiled and infected linen</t>
  </si>
  <si>
    <t xml:space="preserve">No sorting ,Rinsing or sluicing at Point of use/ Patient care area </t>
  </si>
  <si>
    <t>The Staff knows how to make chlorine solution</t>
  </si>
  <si>
    <t>ME F4.2.</t>
  </si>
  <si>
    <t xml:space="preserve">Facility ensures standard practices and materials for disinfection and sterilization of instruments and equipment </t>
  </si>
  <si>
    <t>Equipment and instruments are  sterilized after each use as per requirement</t>
  </si>
  <si>
    <t>Autoclaving/HLD/Chemical Sterilization</t>
  </si>
  <si>
    <t>High level Disinfection of instruments/equipment  is done  as per protocol</t>
  </si>
  <si>
    <t>Ask staff about method and time required for boiling</t>
  </si>
  <si>
    <t>Chemical sterilization  of instruments/equipment is done as per protocols</t>
  </si>
  <si>
    <t>Ask staff about method, concentration and contact time  required for chemical sterilization</t>
  </si>
  <si>
    <t>Autoclaved dressing material is used</t>
  </si>
  <si>
    <t>Standard F5.</t>
  </si>
  <si>
    <t xml:space="preserve">Physical layout and environmental control of the patient care areas ensures infection prevention </t>
  </si>
  <si>
    <t>ME F5.1.</t>
  </si>
  <si>
    <t xml:space="preserve">Layout of the department is conducive for the infection control practices </t>
  </si>
  <si>
    <t xml:space="preserve">Facility layout ensures separation of general traffic from patient traffic </t>
  </si>
  <si>
    <t>ME F5.2.</t>
  </si>
  <si>
    <t xml:space="preserve">Facility ensures availability of  standard materials for cleaning and disinfection of patient care areas </t>
  </si>
  <si>
    <t>Availability of disinfectant as per requirement</t>
  </si>
  <si>
    <t xml:space="preserve">Chlorine solution, Gluteraldehye, carbolic acid </t>
  </si>
  <si>
    <t>Availability of cleaning agent as per requirement</t>
  </si>
  <si>
    <t>Hospital grade phenyl, disinfectant detergent solution</t>
  </si>
  <si>
    <t>ME F5.3.</t>
  </si>
  <si>
    <t xml:space="preserve">Facility ensures standard practices followed for cleaning and disinfection of patient care areas </t>
  </si>
  <si>
    <t xml:space="preserve">The Staff is trained for spill management </t>
  </si>
  <si>
    <t>Cleaning of patient care area with disinfectant detergent solution</t>
  </si>
  <si>
    <t>The Staff is trained for preparing cleaning solution as per standard procedure</t>
  </si>
  <si>
    <t>Standard practice of mopping and scrubbing are followed</t>
  </si>
  <si>
    <t>Unidirectional mopping from inside out</t>
  </si>
  <si>
    <t>Cleaning equipment like broom are not used in patient care areas</t>
  </si>
  <si>
    <t>Any cleaning equipment leading to dispersion of dust particles in air should be avoided</t>
  </si>
  <si>
    <t>ME F5.4.</t>
  </si>
  <si>
    <t xml:space="preserve">Facility ensures segregation infectious patients </t>
  </si>
  <si>
    <t>Emergency department define list of infectious diseases require special precaution and barrier nursing</t>
  </si>
  <si>
    <t xml:space="preserve">The Staff is trained for barrier nursing </t>
  </si>
  <si>
    <t>Standard F6.</t>
  </si>
  <si>
    <t xml:space="preserve">Facility has defined and established procedures for segregation, collection, treatment and disposal of Bio Medical and hazardous Waste. </t>
  </si>
  <si>
    <t>ME F6.1.</t>
  </si>
  <si>
    <t xml:space="preserve">Availability of colour coded bins at point of waste generation </t>
  </si>
  <si>
    <t xml:space="preserve">Availability of plastic colour coded plastic bags </t>
  </si>
  <si>
    <t xml:space="preserve">Segregation of different category of waste as per guidelines </t>
  </si>
  <si>
    <t xml:space="preserve">Display of work instructions for segregation and handling of Biomedical waste </t>
  </si>
  <si>
    <t>There is no mixing of infectious and general waste</t>
  </si>
  <si>
    <t>ME F6.2.</t>
  </si>
  <si>
    <t xml:space="preserve">Facility ensures management of sharps as per guidelines </t>
  </si>
  <si>
    <t xml:space="preserve">Availability of functional needle cutters </t>
  </si>
  <si>
    <t>Verify its usage</t>
  </si>
  <si>
    <t xml:space="preserve">Availability of puncture proof box </t>
  </si>
  <si>
    <t xml:space="preserve">Should be available nears the point of generation like nursing station and injection room </t>
  </si>
  <si>
    <t xml:space="preserve">Disinfection of sharp before disposal </t>
  </si>
  <si>
    <t>Disinfection of syringes is not done in open buckets</t>
  </si>
  <si>
    <t>Staff is aware of contact time for disinfection of sharps</t>
  </si>
  <si>
    <t xml:space="preserve">Availability of post exposure prophylaxis </t>
  </si>
  <si>
    <t>Ask if available. Where it is stored and who is in charge of that.</t>
  </si>
  <si>
    <t xml:space="preserve">Staff knows procedure in event of needle stick injury </t>
  </si>
  <si>
    <t xml:space="preserve">Staff knows what to do in case of sharp injury &amp; Whom to report. See if any reporting has been done </t>
  </si>
  <si>
    <t>ME F6.3.</t>
  </si>
  <si>
    <t xml:space="preserve">Facility ensures transportation and disposal of waste as per guidelines </t>
  </si>
  <si>
    <t>Check bins are not overfilled</t>
  </si>
  <si>
    <t xml:space="preserve">Disinfection of liquid waste before disposal </t>
  </si>
  <si>
    <t>Transportation of bio medical waste is done in close container/trolley</t>
  </si>
  <si>
    <t xml:space="preserve">Staff is aware of mercury spill management </t>
  </si>
  <si>
    <t>Standard G3.</t>
  </si>
  <si>
    <t>ME G3.1.</t>
  </si>
  <si>
    <t xml:space="preserve">Facility has established internal quality assurance program at relevant departments </t>
  </si>
  <si>
    <t>There is system daily round by matron/hospital manager/ hospital superintendent/ Hospital Manager/ Matron in charge for monitoring of services</t>
  </si>
  <si>
    <t xml:space="preserve">There is system for periodic check up of Ambulances by designated hospital staff </t>
  </si>
  <si>
    <t>ME G3.2.</t>
  </si>
  <si>
    <t xml:space="preserve">Facility has established external assurance programs at relevant departments </t>
  </si>
  <si>
    <t>There is periodic assessment of preparedness for disaster by competent authority</t>
  </si>
  <si>
    <t>ME G3.3.</t>
  </si>
  <si>
    <t>Facility has established system for use of check lists in different departments and services</t>
  </si>
  <si>
    <t xml:space="preserve">Departmental checklist are used for monitoring and quality assurance </t>
  </si>
  <si>
    <t xml:space="preserve">Staff is designated for filling and monitoring of these checklists </t>
  </si>
  <si>
    <t>Standard G4.</t>
  </si>
  <si>
    <t>ME G4.1.</t>
  </si>
  <si>
    <t xml:space="preserve">Departmental standard operating procedures are available </t>
  </si>
  <si>
    <t>Standard operating procedure for department has been prepared and approved</t>
  </si>
  <si>
    <t>Current version of SOP are available with  process owner</t>
  </si>
  <si>
    <t>ME G4.2.</t>
  </si>
  <si>
    <t xml:space="preserve">Standard Operating Procedures adequately describes process and procedures </t>
  </si>
  <si>
    <t>Emergency has documented procedure for receiving the patient in emergency</t>
  </si>
  <si>
    <t xml:space="preserve">The Department has documented procedure for triaging </t>
  </si>
  <si>
    <t xml:space="preserve">The Department has documented procedure for taking consent </t>
  </si>
  <si>
    <t>The Department has documented procedure for initial screening of patient</t>
  </si>
  <si>
    <t>The Department has documented procedure for nursing care</t>
  </si>
  <si>
    <t>The Department has documented procedure for admission and transfer of the patient to ward</t>
  </si>
  <si>
    <t>The Department has documented procedure for maintaining records in Emergency</t>
  </si>
  <si>
    <t>The Department has documented procedure to handle brought in dead patient</t>
  </si>
  <si>
    <t>The Department has documented procedure for storage, handling and release of dead body</t>
  </si>
  <si>
    <t>The Department has documented procedure for storage and replenishing the  medicine  in emergency</t>
  </si>
  <si>
    <t>The Department has documented procedure for equipment preventive and break down maintenance</t>
  </si>
  <si>
    <t>The Department has documented procedure for Disaster management</t>
  </si>
  <si>
    <t>ME G4.3.</t>
  </si>
  <si>
    <t xml:space="preserve">Staff is trained and aware of the standard procedures written in SOPs </t>
  </si>
  <si>
    <t xml:space="preserve">Check if staff is aware of relevant part of SOPs </t>
  </si>
  <si>
    <t>ME G4.4.</t>
  </si>
  <si>
    <t xml:space="preserve">Work instructions are displayed at Point of use </t>
  </si>
  <si>
    <t>Work instruction/clinical  protocols are displayed</t>
  </si>
  <si>
    <t>Triage, CPR, Medical clinical protocols like Snake bite and poisoning</t>
  </si>
  <si>
    <t>ME G6.4</t>
  </si>
  <si>
    <t xml:space="preserve">Area of Concern - H Outcome </t>
  </si>
  <si>
    <t>Standard H1 .</t>
  </si>
  <si>
    <t>ME H1.1.</t>
  </si>
  <si>
    <t xml:space="preserve">Facility measures productivity Indicators on monthly basis </t>
  </si>
  <si>
    <t xml:space="preserve">No of Emergency cases per thousand population </t>
  </si>
  <si>
    <t xml:space="preserve">No of trips per ambulance </t>
  </si>
  <si>
    <t>No. of trauma cases treated per 1000 emergency cases</t>
  </si>
  <si>
    <t>No. of poisoning cases treated per 1000 emergency cases</t>
  </si>
  <si>
    <t>No. of cardiac cases treated per 1000 emergency cases</t>
  </si>
  <si>
    <t>No. of obstetric cases treated per 1000 emergency cases</t>
  </si>
  <si>
    <t xml:space="preserve">No of resuscitation done per thousand population </t>
  </si>
  <si>
    <t>Resuscitation should include: Chest  Compression, Airway and Breathing</t>
  </si>
  <si>
    <t xml:space="preserve">Proportion of Patients attended in Night </t>
  </si>
  <si>
    <t>Standard H2 .</t>
  </si>
  <si>
    <t>The facility measures Efficiency Indicators and ensure to reach State/National Benchmark</t>
  </si>
  <si>
    <t>ME H2.1.</t>
  </si>
  <si>
    <t xml:space="preserve">Facility measures efficiency Indicators on monthly basis </t>
  </si>
  <si>
    <t>Response time for ambulance</t>
  </si>
  <si>
    <t>Between receipt of call and dispatch of ambulance</t>
  </si>
  <si>
    <t xml:space="preserve">Proportion of cases referred </t>
  </si>
  <si>
    <t>Response time at emergency for initial assessment</t>
  </si>
  <si>
    <t>Average Turn Around Time of patient</t>
  </si>
  <si>
    <t xml:space="preserve">Average time a patient stays at emergency observation bed </t>
  </si>
  <si>
    <t>Proportion of patient referred by state owned/108 ambulance per 1000 referral cases</t>
  </si>
  <si>
    <t>Standard H3.</t>
  </si>
  <si>
    <t>The facility measures Clinical Care &amp; Safety Indicators and tries to reach State/National benchmark</t>
  </si>
  <si>
    <t>ME H3.1.</t>
  </si>
  <si>
    <t xml:space="preserve">Facility measures Clinical Care &amp; Safety Indicators on monthly basis </t>
  </si>
  <si>
    <t xml:space="preserve">No of adverse events per thousand patients </t>
  </si>
  <si>
    <t xml:space="preserve">Death Rate </t>
  </si>
  <si>
    <t xml:space="preserve">No of Deaths in Emergency/ Total no of emergency attended </t>
  </si>
  <si>
    <t>Standard H4.</t>
  </si>
  <si>
    <t xml:space="preserve">The facility measures Service Quality Indicators and endeavours to reach State/National benchmark </t>
  </si>
  <si>
    <t>ME H4.1.</t>
  </si>
  <si>
    <t xml:space="preserve">Facility measures Service Quality Indicators on monthly basis </t>
  </si>
  <si>
    <t xml:space="preserve">LAMA  Rate </t>
  </si>
  <si>
    <t xml:space="preserve">No of LAMA X 100/ No of Patients seen at emergency </t>
  </si>
  <si>
    <t>Absconding rate</t>
  </si>
  <si>
    <t xml:space="preserve">No of Absconding X 100/ No of Patients seen at emergency </t>
  </si>
  <si>
    <t xml:space="preserve">Emergency Score Card </t>
  </si>
  <si>
    <t>Emergency Score</t>
  </si>
  <si>
    <t xml:space="preserve">Area of Concern wise Score </t>
  </si>
  <si>
    <t>A</t>
  </si>
  <si>
    <t xml:space="preserve">Service Provision </t>
  </si>
  <si>
    <t>B</t>
  </si>
  <si>
    <t xml:space="preserve">Patient Rights </t>
  </si>
  <si>
    <t>C</t>
  </si>
  <si>
    <t xml:space="preserve">Inputs </t>
  </si>
  <si>
    <t>D</t>
  </si>
  <si>
    <t xml:space="preserve">Support Services </t>
  </si>
  <si>
    <t>E</t>
  </si>
  <si>
    <t xml:space="preserve">Clinical Services </t>
  </si>
  <si>
    <t>F</t>
  </si>
  <si>
    <t>G</t>
  </si>
  <si>
    <t xml:space="preserve">Quality Management </t>
  </si>
  <si>
    <t>H</t>
  </si>
  <si>
    <t xml:space="preserve">Outcome </t>
  </si>
  <si>
    <t xml:space="preserve">Obtained </t>
  </si>
  <si>
    <t xml:space="preserve">Maximum </t>
  </si>
  <si>
    <t xml:space="preserve">Total </t>
  </si>
  <si>
    <t>National Quality Assurance Standards For CHC</t>
  </si>
  <si>
    <t>Checkpoint</t>
  </si>
  <si>
    <t xml:space="preserve">Means of Verification </t>
  </si>
  <si>
    <t>ME A1.1</t>
  </si>
  <si>
    <t xml:space="preserve">Availability of functional  General Medicine Clinic </t>
  </si>
  <si>
    <t>Dedicated General Medicine Clinic</t>
  </si>
  <si>
    <t>ME A1.2</t>
  </si>
  <si>
    <t xml:space="preserve">Availability of functional General Surgery Clinic </t>
  </si>
  <si>
    <t>Dedicated General speciality Surgical Clinic</t>
  </si>
  <si>
    <t>ME A1.3</t>
  </si>
  <si>
    <t xml:space="preserve">Availability of  Functional  Obstetrics &amp; Gynaecology Clinic </t>
  </si>
  <si>
    <t>Dedicated speciality  Obstetrics &amp; Gynaecology  Clinic. High risk pregnancy cases are referred from PHC &amp; SC</t>
  </si>
  <si>
    <t>Availability of IUD insertion room</t>
  </si>
  <si>
    <t>ME A1.4</t>
  </si>
  <si>
    <t>The facility provides Paediatric Services</t>
  </si>
  <si>
    <t xml:space="preserve">Availability of  Paediatric Clinic </t>
  </si>
  <si>
    <t>Dedicated Paediatric speciality  Clinic</t>
  </si>
  <si>
    <t>ME A1.5</t>
  </si>
  <si>
    <t>The facility provides Ophthalmology Services</t>
  </si>
  <si>
    <t>Availability of functional Ophthalmology Clinic</t>
  </si>
  <si>
    <t>Dedicated ophthalmology clinic providing consultation services</t>
  </si>
  <si>
    <t>Availability of OPD eye care procedures</t>
  </si>
  <si>
    <t>Vision Testing, early detection of visual impairment, Intraocular Pressure Measurement</t>
  </si>
  <si>
    <t>ME A1.6</t>
  </si>
  <si>
    <t xml:space="preserve">The facility provides Dental Treatment Services </t>
  </si>
  <si>
    <t xml:space="preserve">Availability of functional Dental Clinic </t>
  </si>
  <si>
    <t>Dedicated Clinic  providing consultation services</t>
  </si>
  <si>
    <t>Availability of OPD Dental procedure</t>
  </si>
  <si>
    <t>Extraction, scaling, tooth extraction, denture and Restoration.</t>
  </si>
  <si>
    <t>ME A1.7</t>
  </si>
  <si>
    <t xml:space="preserve">The facility provides AYUSH Services </t>
  </si>
  <si>
    <t xml:space="preserve">Availability of Functional Ayush clinic </t>
  </si>
  <si>
    <t>AYUSH clinic accompanied by dispensary</t>
  </si>
  <si>
    <t xml:space="preserve">Availability of Dressing facilities   at OPD  </t>
  </si>
  <si>
    <t>Dressing, Suturing and drainage</t>
  </si>
  <si>
    <t xml:space="preserve">Availability of  Injection room facilities at OPD </t>
  </si>
  <si>
    <t>ME A1.9</t>
  </si>
  <si>
    <t xml:space="preserve">At least 6 Hours of OPD Services are available </t>
  </si>
  <si>
    <t xml:space="preserve">Facility provides RMNCHA Services </t>
  </si>
  <si>
    <t>ME A2.1</t>
  </si>
  <si>
    <t xml:space="preserve">The facility provides Reproductive health  Services </t>
  </si>
  <si>
    <t xml:space="preserve">Availability of Spacing methods of family planning </t>
  </si>
  <si>
    <t>IUCD, OCP, ECP &amp; Condoms, Progesterone only Pill (POP)</t>
  </si>
  <si>
    <t xml:space="preserve">Availability of Female Limiting Methods of family Planning </t>
  </si>
  <si>
    <t>Tubectomy (Minilap and Laparoscopic)</t>
  </si>
  <si>
    <t>Availability of Male Limiting Method for Family Planning</t>
  </si>
  <si>
    <t xml:space="preserve">NSV/Conventional </t>
  </si>
  <si>
    <t>Availability of Post partum sterilization services</t>
  </si>
  <si>
    <t>Tubal Ligation and PPIUD</t>
  </si>
  <si>
    <t xml:space="preserve">Availability of dedicated Family Planning clinic. </t>
  </si>
  <si>
    <t>Should provide Counselling and Promotive services</t>
  </si>
  <si>
    <t xml:space="preserve">Abortion and Contraception services for 1st and 2nd trimester </t>
  </si>
  <si>
    <t>ME A2.2</t>
  </si>
  <si>
    <t xml:space="preserve">The facility provides Maternal health Services </t>
  </si>
  <si>
    <t xml:space="preserve">Availability of functional ANC clinic </t>
  </si>
  <si>
    <t>Availability of post natal counselling and follow up services</t>
  </si>
  <si>
    <t>Provision of TT and IFA</t>
  </si>
  <si>
    <t>Nutrition and health counselling.</t>
  </si>
  <si>
    <t xml:space="preserve">Identification and management of danger signs during pregnancy </t>
  </si>
  <si>
    <t>PIH, Pre-eclampsia, Bad obstetric history, severe anaemia, IUGR, multiple pregnancy.</t>
  </si>
  <si>
    <t>ME A2.3</t>
  </si>
  <si>
    <t xml:space="preserve">The facility provides New-born health  Services </t>
  </si>
  <si>
    <t xml:space="preserve">Availability of Functional immunization clinic </t>
  </si>
  <si>
    <t>ME A2.4</t>
  </si>
  <si>
    <t xml:space="preserve">The facility provides Child health Services </t>
  </si>
  <si>
    <t>Routine and emergency care of sick children.</t>
  </si>
  <si>
    <t>Services under RBSK</t>
  </si>
  <si>
    <t>ME A2.5</t>
  </si>
  <si>
    <t xml:space="preserve">The facility provides Adolescent health Services </t>
  </si>
  <si>
    <t>ME A3.3</t>
  </si>
  <si>
    <t xml:space="preserve">Functional ECG Services are available </t>
  </si>
  <si>
    <t>Facility provides services as mandated in national Health Programs/ state scheme</t>
  </si>
  <si>
    <t>ME A4.1</t>
  </si>
  <si>
    <t xml:space="preserve">The facility provides services under National Vector Borne Disease Control Programme as per guidelines </t>
  </si>
  <si>
    <t xml:space="preserve">Availability of OPD Services Under NVBDCP </t>
  </si>
  <si>
    <t>OPD Management of Malaria, Kala Azar, Dengue</t>
  </si>
  <si>
    <t>ME A4.2</t>
  </si>
  <si>
    <t xml:space="preserve">Availability of Functional DOTS clinic  </t>
  </si>
  <si>
    <t>ME A4.3</t>
  </si>
  <si>
    <t>The facility provides services under National Leprosy Eradication Programme as per guidelines</t>
  </si>
  <si>
    <t xml:space="preserve">Availability of OPD services under NLEP </t>
  </si>
  <si>
    <t>Assessment of Disability Status</t>
  </si>
  <si>
    <t>ME A4.4</t>
  </si>
  <si>
    <t>The facility provides services under National AIDS Control Programme as per guidelines</t>
  </si>
  <si>
    <t xml:space="preserve">Availability or linkage to a  Functional ICTC </t>
  </si>
  <si>
    <t xml:space="preserve">Availability of HIV Testing and Counselling </t>
  </si>
  <si>
    <t xml:space="preserve">PPTCT Services for HIV positive Pregnant Women </t>
  </si>
  <si>
    <t xml:space="preserve">Availability of linkage with ART Centre </t>
  </si>
  <si>
    <t xml:space="preserve">Availability of CD4 testing facility </t>
  </si>
  <si>
    <t>ME A4.5</t>
  </si>
  <si>
    <t xml:space="preserve">Screening and early detection of visual impairment and refraction </t>
  </si>
  <si>
    <t xml:space="preserve">Refraction, Field of Vision and radioscopy </t>
  </si>
  <si>
    <t>Availability of OPD procedures</t>
  </si>
  <si>
    <t>Syringing and probing, foreign body removal , Tonometry.</t>
  </si>
  <si>
    <t>ME A4.6</t>
  </si>
  <si>
    <t xml:space="preserve">The facility provides services under Mental Health Programme  as per guidelines </t>
  </si>
  <si>
    <t xml:space="preserve">Availability of counselling facility for Suicide prevention </t>
  </si>
  <si>
    <t>ME A4.7</t>
  </si>
  <si>
    <t xml:space="preserve">The facility provides services under National Programme for the health care of the elderly as per guidelines </t>
  </si>
  <si>
    <t xml:space="preserve"> Geriatric Clinic, twice a week. </t>
  </si>
  <si>
    <t>ME A4.8</t>
  </si>
  <si>
    <t xml:space="preserve">The facility provides services under National Programme for Prevention and control of Cancer, Diabetes, Cardiovascular diseases &amp; Stroke (NPCDCS)  as per guidelines </t>
  </si>
  <si>
    <t xml:space="preserve">Functional NCD clinic is available </t>
  </si>
  <si>
    <t>ME A4.10</t>
  </si>
  <si>
    <t xml:space="preserve">Management of case referred from PHC/SC  directly reported to Hospital </t>
  </si>
  <si>
    <t>ME A4.14</t>
  </si>
  <si>
    <t>The facility provides services as per State specific health programmes</t>
  </si>
  <si>
    <t>Availability of OPD services as per State Health Programs/Schemes</t>
  </si>
  <si>
    <t>ME A6.1</t>
  </si>
  <si>
    <t>Special Clinics are available for local prevalent diseases</t>
  </si>
  <si>
    <t>Ask for the specific local health problems/ diseases .i.e.. Kala azar, arsenic poisoning etc.</t>
  </si>
  <si>
    <t>ME B1.1</t>
  </si>
  <si>
    <t xml:space="preserve">Availability  departmental signage's </t>
  </si>
  <si>
    <t>(Numbering Rooms, main department and inter-sectional signage)</t>
  </si>
  <si>
    <t xml:space="preserve">Display of layout/floor directory </t>
  </si>
  <si>
    <t>ME B1.2</t>
  </si>
  <si>
    <t xml:space="preserve">List of OPD Clinics are available </t>
  </si>
  <si>
    <t>Names of doctor on duty is displayed and updated</t>
  </si>
  <si>
    <t>Timing for OPD are displayed</t>
  </si>
  <si>
    <t xml:space="preserve">Entitlement under JSY , JSSK and other schemes </t>
  </si>
  <si>
    <t>Important  numbers like  ambulance are displayed</t>
  </si>
  <si>
    <t>ME B1.3</t>
  </si>
  <si>
    <t xml:space="preserve">The facility has established citizen charter, which is followed at all levels </t>
  </si>
  <si>
    <t xml:space="preserve">Display of citizen charter </t>
  </si>
  <si>
    <t>ME B1.4</t>
  </si>
  <si>
    <t xml:space="preserve">User charges are displayed and communicated to patients effectively </t>
  </si>
  <si>
    <t xml:space="preserve">User charges  for services are displayed </t>
  </si>
  <si>
    <t>ME B1.5</t>
  </si>
  <si>
    <t>Patients &amp; visitors are sensitised and educated through appropriate IEC / BCC approaches</t>
  </si>
  <si>
    <t>IEC Material is displayed</t>
  </si>
  <si>
    <t>ME B1.6</t>
  </si>
  <si>
    <t>ME B1.7</t>
  </si>
  <si>
    <t xml:space="preserve">The facility provides information to patients and visitor through an exclusive set-up. </t>
  </si>
  <si>
    <t xml:space="preserve">Availability of Enquiry Desk with dedicated staff </t>
  </si>
  <si>
    <t xml:space="preserve">OPD slip is given to the patient </t>
  </si>
  <si>
    <t>ME B2.1</t>
  </si>
  <si>
    <t xml:space="preserve">Separate queue for females at registration </t>
  </si>
  <si>
    <t xml:space="preserve">Separate toilets for male and female </t>
  </si>
  <si>
    <t xml:space="preserve">Availability of female staff if a male doctor examines a female patients </t>
  </si>
  <si>
    <t xml:space="preserve">Availability of Breast feeding corner </t>
  </si>
  <si>
    <t>ME B2.3</t>
  </si>
  <si>
    <t xml:space="preserve">Access to facility is provided without any physical barrier &amp; and friendly to people with disabilities </t>
  </si>
  <si>
    <t>Availability of Wheel chair or stretcher for easy Access to the OPD</t>
  </si>
  <si>
    <t>There is no over crowding during OPD hours</t>
  </si>
  <si>
    <t>Availability of specially abled friendly toilets</t>
  </si>
  <si>
    <t>ME B3.1</t>
  </si>
  <si>
    <t xml:space="preserve">Availability of screen at Examination Area </t>
  </si>
  <si>
    <t xml:space="preserve">One Patient is seen at a time in clinics </t>
  </si>
  <si>
    <t>Privacy at the counselling room is maintained</t>
  </si>
  <si>
    <t>ME B3.2</t>
  </si>
  <si>
    <t>Confidentiality of HIV reports.</t>
  </si>
  <si>
    <t>ME B3.3</t>
  </si>
  <si>
    <t xml:space="preserve">The facility ensures that behaviours of staff is dignified and respectful, while delivering the services </t>
  </si>
  <si>
    <t xml:space="preserve">PI/OB </t>
  </si>
  <si>
    <t>ME B3.4</t>
  </si>
  <si>
    <t xml:space="preserve">Privacy and confidentiality of TB, Leprosy Patients                                                     </t>
  </si>
  <si>
    <t xml:space="preserve">Check in RTI/STI clinic </t>
  </si>
  <si>
    <t>Facility has defined and established procedures for informing  patients about their medical conditions and involving  them in treatment planning, and facilitates informed decision making</t>
  </si>
  <si>
    <t>ME B4.1</t>
  </si>
  <si>
    <t xml:space="preserve">Informed consent for before HIV testing at ICTC, </t>
  </si>
  <si>
    <t xml:space="preserve">check for filled consent forms of minor surgeries </t>
  </si>
  <si>
    <t>Informed consent for IUD insertion</t>
  </si>
  <si>
    <t>Informed consent on prescribed form C for abortion</t>
  </si>
  <si>
    <t>ME B4.2</t>
  </si>
  <si>
    <t>Display of patient rights and responsibilities.</t>
  </si>
  <si>
    <t>ME B4.4</t>
  </si>
  <si>
    <t xml:space="preserve">Patient is informed about her clinical condition and treatment being provided, possible outcomes, and risks involved. </t>
  </si>
  <si>
    <t xml:space="preserve">Pre and Post test counselling is given at ICTC </t>
  </si>
  <si>
    <t>SI/PI/RR</t>
  </si>
  <si>
    <t>ME B4.5</t>
  </si>
  <si>
    <t>Availability of complaint box, display of grievance  redressal process, and details of person to contact is displayed</t>
  </si>
  <si>
    <t>Facility ensures that there are no financial barrier to access and that there is financial protection given from cost of hospital services.</t>
  </si>
  <si>
    <t>Free OPD Consultation / ANC Check-up's/Investigations.</t>
  </si>
  <si>
    <t>For JSSK entitlement</t>
  </si>
  <si>
    <t>ME B5.2</t>
  </si>
  <si>
    <t>The facility ensures that drugs prescribed are available at Pharmacy</t>
  </si>
  <si>
    <t>Check that  patient party has not spent on purchasing drugs or consumables from outside.</t>
  </si>
  <si>
    <t>ME B5.3</t>
  </si>
  <si>
    <t>Check that  patient party has not spent on diagnostics from outside.</t>
  </si>
  <si>
    <t>ME B5.4</t>
  </si>
  <si>
    <t xml:space="preserve">The facility provides free of cost treatment to Below poverty line patients without administrative hassles </t>
  </si>
  <si>
    <t xml:space="preserve">Free OPD Consultation for BPL patients </t>
  </si>
  <si>
    <t>PI/SI/RR</t>
  </si>
  <si>
    <t>ME B5.5</t>
  </si>
  <si>
    <t xml:space="preserve">The facility ensures timely reimbursement of financial entitlements and reimbursement to the patients </t>
  </si>
  <si>
    <t xml:space="preserve">If any other expenditure occurred it is reimbursed from hospital </t>
  </si>
  <si>
    <t>ME C1.1</t>
  </si>
  <si>
    <t xml:space="preserve">Clinics have adequate space for consultation and examination  </t>
  </si>
  <si>
    <t>Adequate Space in Clinics (112 sq. ft.)</t>
  </si>
  <si>
    <t xml:space="preserve">Availability of adequate waiting area
</t>
  </si>
  <si>
    <t>Waiting area at the scale of 1 sq. ft. per average daily patient with minimum 400 sq. ft. of area</t>
  </si>
  <si>
    <t>ME C1.2</t>
  </si>
  <si>
    <t xml:space="preserve"> Availability of seating arrangement in waiting area</t>
  </si>
  <si>
    <t xml:space="preserve">As per average OPD at peak time </t>
  </si>
  <si>
    <t xml:space="preserve">Availability of sub waiting areas at separate clinics </t>
  </si>
  <si>
    <t xml:space="preserve">For clinics having high patient load </t>
  </si>
  <si>
    <t xml:space="preserve">Availability of  potable Drinking water </t>
  </si>
  <si>
    <t xml:space="preserve">See if its is easily accessible to the visitors </t>
  </si>
  <si>
    <t>Urinals 1 per 50 person
water closet and wash basins 1 per 100 person . Dry Toilet with running water</t>
  </si>
  <si>
    <t>Availability of patient calling system</t>
  </si>
  <si>
    <t>Availability of public telephone booth</t>
  </si>
  <si>
    <t>ME C1.3</t>
  </si>
  <si>
    <t xml:space="preserve">There is designated area for registration </t>
  </si>
  <si>
    <t>Dedicated clinic for each speciality</t>
  </si>
  <si>
    <t>One clinic is not shared by 2 doctors at one time</t>
  </si>
  <si>
    <t>Demarcated immunization room for pregnant women and children</t>
  </si>
  <si>
    <t xml:space="preserve">Demarcated trolley/wheelchair bay </t>
  </si>
  <si>
    <t>ME C1.4</t>
  </si>
  <si>
    <t xml:space="preserve">Corridors at OPD are broad enough for movement of  stretcher, trolleys, patients &amp; visitors </t>
  </si>
  <si>
    <t>ME C1.5</t>
  </si>
  <si>
    <t xml:space="preserve">Availability of functional telephone and Intercom Services </t>
  </si>
  <si>
    <t>ME C1.6</t>
  </si>
  <si>
    <t xml:space="preserve">Availability of Registration  counters  as per Patient load 
</t>
  </si>
  <si>
    <t>Average Time taken for registration would be 3-5 min, So number of counter required would be worked on scale of 12-20 patient/hour per counter</t>
  </si>
  <si>
    <t>ME C1.7</t>
  </si>
  <si>
    <t>Unidirectional  flow of services</t>
  </si>
  <si>
    <t>Layout of OPD shall follow functional flow of the
patients, e.g.:
Enquiry→Registration→Waiting→Sub-waiting→
Clinic→Dressing room/Injection Room→
Diagnostics (lab/X-ray)→Pharmacy→Exit</t>
  </si>
  <si>
    <t>All OPD clinics and related auxiliary services are co located in one functional area</t>
  </si>
  <si>
    <t>OPD is located near to the entry of the CHC</t>
  </si>
  <si>
    <t>Non structural components are properly secured. Building bye-laws and instructions of NBC (National Building Code) for seismic safety are followed.</t>
  </si>
  <si>
    <t>ME C2.2</t>
  </si>
  <si>
    <t>OPD building does not have temporary connections and loosely hanging wires.</t>
  </si>
  <si>
    <t>Safe installation, use of appropriate wires and MCBs, display of Danger notice, availability of tools and PPE (personal protective equipment), and periodic inspections.</t>
  </si>
  <si>
    <t xml:space="preserve">Floors of the OPD are non slippery and even </t>
  </si>
  <si>
    <t>Windows have grills and wire meshwork</t>
  </si>
  <si>
    <t>OPD has sufficient fire  exits to permit safe escape to its occupant in case of fire</t>
  </si>
  <si>
    <t>Fire exits are clearly visible and routes to reach exit are clearly marked.</t>
  </si>
  <si>
    <t>OPD has installed fire Extinguisher to fight Type A/B/C Fire</t>
  </si>
  <si>
    <t>Expiry date of fire extinguishers are displayed on each extinguisher as well as due date for next refilling is clearly mentioned</t>
  </si>
  <si>
    <t xml:space="preserve">The facility has adequate specialist doctors as per service provision </t>
  </si>
  <si>
    <t xml:space="preserve">Availability of specialist Doctor during OPD time </t>
  </si>
  <si>
    <t xml:space="preserve">Check for specialist are available  at scheduled time </t>
  </si>
  <si>
    <t>Availability of Nursing staff</t>
  </si>
  <si>
    <t xml:space="preserve"> At Injection room/ OPD Clinic as Per Requirement </t>
  </si>
  <si>
    <t xml:space="preserve">Availability of dresser/paramedic at dressing room </t>
  </si>
  <si>
    <t>Counsellor for ICTC</t>
  </si>
  <si>
    <t>Full Time</t>
  </si>
  <si>
    <t xml:space="preserve">Lab technician for ICTC </t>
  </si>
  <si>
    <t xml:space="preserve">Full time </t>
  </si>
  <si>
    <t>Counsellor  for ARSH clinic</t>
  </si>
  <si>
    <t>Availability of ECG technician</t>
  </si>
  <si>
    <t>Availability of Ophthalmic assistant</t>
  </si>
  <si>
    <t>Availability of Dental technician</t>
  </si>
  <si>
    <t xml:space="preserve">Availability of security guard for OPD </t>
  </si>
  <si>
    <t>Availability of housekeeping staff</t>
  </si>
  <si>
    <t xml:space="preserve">ICTC Team Training </t>
  </si>
  <si>
    <t>Induction and refresher training for ICTC lab technician</t>
  </si>
  <si>
    <t xml:space="preserve">Counsellor is skilled for  counselling </t>
  </si>
  <si>
    <t xml:space="preserve">Staff is skilled for maintaining clinical records </t>
  </si>
  <si>
    <t>ME C4.1</t>
  </si>
  <si>
    <t xml:space="preserve">Availability of injectable in injection room </t>
  </si>
  <si>
    <t xml:space="preserve">ARV, TT </t>
  </si>
  <si>
    <t>Availability of vaccine as per National Immunization Program</t>
  </si>
  <si>
    <t>ME C4.2</t>
  </si>
  <si>
    <t xml:space="preserve">Availability of disposables at dressing room and  clinics </t>
  </si>
  <si>
    <t xml:space="preserve">Examination gloves, Syringes, Dressing material , suturing material </t>
  </si>
  <si>
    <t xml:space="preserve">HIV testing Kits I, II and III at ICTC </t>
  </si>
  <si>
    <t>ME C4.3</t>
  </si>
  <si>
    <t xml:space="preserve">Emergency Drug Tray is maintained in  injection room &amp; immunization room </t>
  </si>
  <si>
    <t>Verify Presence of following Drugs:-Inj Dopamine, Inj Adrenaline, Inj Hydrocortisone Succinate, Inj Chlorpheniramine Maleate,Inj Ranitidine, Inj Ondansetron</t>
  </si>
  <si>
    <t>ME C5.1</t>
  </si>
  <si>
    <t xml:space="preserve">Availability of functional Equipment  &amp;Instruments for examination &amp; Monitoring </t>
  </si>
  <si>
    <t xml:space="preserve">BP apparatus, thermometer, weighing machine, torch, stethoscope, Examination table </t>
  </si>
  <si>
    <t>ME C5.2</t>
  </si>
  <si>
    <t>Availability of functional Instruments/Equipment  for Gynae and obstetric</t>
  </si>
  <si>
    <t>PV examination kit, measuring tape, fetoscope, Weighing machine, BP apparatus etc.</t>
  </si>
  <si>
    <t xml:space="preserve">Availability of functional Instruments / Equipment for Ophthalmic Procedures </t>
  </si>
  <si>
    <t>Retinoscope, refraction kit, tonometer, perimeter, distant vision chart, Colour vision chart.</t>
  </si>
  <si>
    <t xml:space="preserve">Availability of functional Instruments/ Equipment for Dental Procedures </t>
  </si>
  <si>
    <t>Dental chair, Air rotor, Endodontic set, Extraction forceps</t>
  </si>
  <si>
    <t>Refrigerator, Crash cart/Drug trolley, instrumental trolley, dressing trolley</t>
  </si>
  <si>
    <t>Availability of equipment for cleaning</t>
  </si>
  <si>
    <t xml:space="preserve">Buckets for mopping, mops, duster, waste trolley, Deck brush </t>
  </si>
  <si>
    <t>Steam Sterlizer,Autoclave</t>
  </si>
  <si>
    <t xml:space="preserve">Availability of Fixtures </t>
  </si>
  <si>
    <t xml:space="preserve">Spot light, electrical fixture for equipment, X ray view box </t>
  </si>
  <si>
    <t xml:space="preserve">Availability of furniture at clinics </t>
  </si>
  <si>
    <t>Doctors Chair, Patient Stool, Examination Table, Attendant Chair, Table, Footstep, cupboard</t>
  </si>
  <si>
    <t>ME D1.1</t>
  </si>
  <si>
    <t>ME D1.2</t>
  </si>
  <si>
    <t xml:space="preserve">BP apparatus, weighing scale, thermometer are calibrated </t>
  </si>
  <si>
    <t>ME D2.1</t>
  </si>
  <si>
    <t xml:space="preserve">There is established procedure for forecasting and indenting drugs and consumables </t>
  </si>
  <si>
    <t xml:space="preserve">There is process for indenting consumables and drugs in injection/ dressing room </t>
  </si>
  <si>
    <t xml:space="preserve">Stock level are weekly updated
Requisition are timely placed                    
</t>
  </si>
  <si>
    <t>ME D2.3</t>
  </si>
  <si>
    <t>Vaccine are kept at recommended temperature at immunization room</t>
  </si>
  <si>
    <t>ME D2.4</t>
  </si>
  <si>
    <t>Expiry dates for injectable are maintained at injection and immunization room</t>
  </si>
  <si>
    <t xml:space="preserve">No expiry drugs found </t>
  </si>
  <si>
    <t>ME D2.5</t>
  </si>
  <si>
    <t xml:space="preserve">There is practice of calculating and maintaining buffer stock </t>
  </si>
  <si>
    <t xml:space="preserve">Department maintained stock and expenditure register of drugs and consumables </t>
  </si>
  <si>
    <t>ME D2.6</t>
  </si>
  <si>
    <t>There is procedure for replenishing drug tray /crash cart/Emergency Tray</t>
  </si>
  <si>
    <t>ME D2.7</t>
  </si>
  <si>
    <t xml:space="preserve">Temperature of refrigerators are kept as per storage requirement  and records are maintained </t>
  </si>
  <si>
    <t>Cold chain is maintained at immunization room</t>
  </si>
  <si>
    <t xml:space="preserve">Check for four conditioned Ice packs are placed in Carrier Box,
DPT, DT, TT and Hep B Vaccines are  not kept in direct contact of Frozen Ice pack  </t>
  </si>
  <si>
    <t>ME D3.1</t>
  </si>
  <si>
    <t xml:space="preserve">Exterior of the  facility building is maintained with landscaping in open area </t>
  </si>
  <si>
    <t xml:space="preserve">Building is painted/whitewashed in uniform colour </t>
  </si>
  <si>
    <t xml:space="preserve">Interior of patient care areas are plastered &amp; painted </t>
  </si>
  <si>
    <t>ME D3.2</t>
  </si>
  <si>
    <t xml:space="preserve">Floors, walls, roof, roof tops, sinks patient care and circulation  areas are Clean </t>
  </si>
  <si>
    <t>Toilets are clean with functional flush and running water</t>
  </si>
  <si>
    <t>ME D3.4</t>
  </si>
  <si>
    <t xml:space="preserve">No condemned/Junk material lying in the OPD </t>
  </si>
  <si>
    <t>ME D3.5</t>
  </si>
  <si>
    <t>No stray animal/rodent/birds</t>
  </si>
  <si>
    <t xml:space="preserve">Adequate Illumination in clinics </t>
  </si>
  <si>
    <t>100 Lux in each Clinic</t>
  </si>
  <si>
    <t>Adequate Illumination in procedure area</t>
  </si>
  <si>
    <t>150 Lux in Injection Room</t>
  </si>
  <si>
    <t>Only one patient is allowed one time at clinic</t>
  </si>
  <si>
    <t>Temperature control and ventilation in waiting areas</t>
  </si>
  <si>
    <t>Temperature control and ventilation in clinics</t>
  </si>
  <si>
    <t>Hospital has sound security system to manage crowd in OPD</t>
  </si>
  <si>
    <t>ME D4.1</t>
  </si>
  <si>
    <t>ME D4.2</t>
  </si>
  <si>
    <t xml:space="preserve">Availability of power back up in OPD </t>
  </si>
  <si>
    <t xml:space="preserve">Availability of linen in examination area </t>
  </si>
  <si>
    <t>There is designated  in charge for department</t>
  </si>
  <si>
    <t>ME E1.1</t>
  </si>
  <si>
    <t>Patient demographic details are recorded in OPD registration records</t>
  </si>
  <si>
    <t>Check for that patient demographics like Name, age, Sex, Address  etc.</t>
  </si>
  <si>
    <t xml:space="preserve">Patients are directed to relevant clinic by registration clerk based on complaint </t>
  </si>
  <si>
    <t>Registration clerk is aware of categories of the patient exempted from user charges</t>
  </si>
  <si>
    <t>ME E1.2</t>
  </si>
  <si>
    <t xml:space="preserve">The facility has a established procedure for OPD consultation </t>
  </si>
  <si>
    <t>There is procedure for systematic calling of patients one by one</t>
  </si>
  <si>
    <t xml:space="preserve">Patient is called by Doctor/attendant as per his/her turn on the basis of “first come first examine” basis.  </t>
  </si>
  <si>
    <t xml:space="preserve">Patient History is taken and recorded </t>
  </si>
  <si>
    <t>Physical Examination is done and recorded wherever required</t>
  </si>
  <si>
    <t xml:space="preserve">Provisional Diagnosis is recorded </t>
  </si>
  <si>
    <t xml:space="preserve">No Patient is Consulted in Standing Position </t>
  </si>
  <si>
    <t>Clinical staff is not engaged in administrative work</t>
  </si>
  <si>
    <t>ME E1.3</t>
  </si>
  <si>
    <t>There is establish procedure for admission through OPD</t>
  </si>
  <si>
    <t>There is establish procedure for day care admission</t>
  </si>
  <si>
    <t>ME E3.1</t>
  </si>
  <si>
    <t xml:space="preserve">There is a procedure for consultation of  the patient to other specialist with in the hospital </t>
  </si>
  <si>
    <t>ME E3.2</t>
  </si>
  <si>
    <t xml:space="preserve">Availability of referral linkages for OPD consultation. </t>
  </si>
  <si>
    <t>The Facility has functional referral linkages to higher facilities</t>
  </si>
  <si>
    <t xml:space="preserve">The Facility has functional referral linkages to lower facilities </t>
  </si>
  <si>
    <t xml:space="preserve">There is a system of follow up of referred patients </t>
  </si>
  <si>
    <t>ME E5.2</t>
  </si>
  <si>
    <t>For any critical patient needing urgent attention queue can be bypassed for providing services on priority basis</t>
  </si>
  <si>
    <t>ME E6.1</t>
  </si>
  <si>
    <t xml:space="preserve">Check for OPD slip if drugs are prescribed under generic name only </t>
  </si>
  <si>
    <t xml:space="preserve">A copy of Prescription is kept with the facility </t>
  </si>
  <si>
    <t>ME E6.2</t>
  </si>
  <si>
    <t>Check that relevant Standard treatment guideline are available at point of use</t>
  </si>
  <si>
    <t>Check if staff is aware of the drug regime and doses as per STG</t>
  </si>
  <si>
    <t>Availability of Essential Drug List</t>
  </si>
  <si>
    <t>ME E7.2</t>
  </si>
  <si>
    <t>Check for the writing, is it  comprehendible by the clinical staff</t>
  </si>
  <si>
    <t>ME E7.3</t>
  </si>
  <si>
    <t>ME E8.1</t>
  </si>
  <si>
    <t xml:space="preserve">Patient History, Chief Complaint and Examination Diagnosis/ Provisional Diagnosis are recorded in OPD slip </t>
  </si>
  <si>
    <t>ME E8.2</t>
  </si>
  <si>
    <t xml:space="preserve"> Written Prescription and Treatment plan are written </t>
  </si>
  <si>
    <t>ME E8.4</t>
  </si>
  <si>
    <t xml:space="preserve">Any dressing/injection other procedure recorded in the OPD slip </t>
  </si>
  <si>
    <t>ME E8.5</t>
  </si>
  <si>
    <t>Check for the availability of OPD slip, Requisition slips etc.</t>
  </si>
  <si>
    <t>ME E8.6</t>
  </si>
  <si>
    <t>OPD records are maintained</t>
  </si>
  <si>
    <t>OPD register, ANC register, Injection room  register etc.</t>
  </si>
  <si>
    <t>ME E8.7</t>
  </si>
  <si>
    <t xml:space="preserve">Safe keeping of OPD records </t>
  </si>
  <si>
    <t>ME E10.3</t>
  </si>
  <si>
    <t>Roles and responsibilities of staff in disaster are defined</t>
  </si>
  <si>
    <t xml:space="preserve"> The Container are labelled properly after the sample collection</t>
  </si>
  <si>
    <t>ME E11.3</t>
  </si>
  <si>
    <t xml:space="preserve">Clinics are provided with the critical value of different tests </t>
  </si>
  <si>
    <t xml:space="preserve">Facility has established procedures for Antenatal care as per  guidelines </t>
  </si>
  <si>
    <t>ME E16.1</t>
  </si>
  <si>
    <t>There is an established procedure for Registration and follow up of pregnant women.</t>
  </si>
  <si>
    <t>Facility provides and updates “Mother and Child Protection Card”.</t>
  </si>
  <si>
    <t xml:space="preserve">Line listing </t>
  </si>
  <si>
    <t xml:space="preserve">Records are maintained for ANC registered pregnant women </t>
  </si>
  <si>
    <t>Records of each ANC check-up's is maintained in Mother and child protection card /ANC register</t>
  </si>
  <si>
    <t>ME E16.2</t>
  </si>
  <si>
    <t>There is an established procedure for History taking, Physical examination, and counselling for each antenatal visit.</t>
  </si>
  <si>
    <t>History of past illness / pregnancy complication is taken and recorded</t>
  </si>
  <si>
    <t>ANC Check-up is done by the qualified personnel</t>
  </si>
  <si>
    <t>RR/SI/PI</t>
  </si>
  <si>
    <t xml:space="preserve">At ANC clinic, Pregnancy is confirmed by performing urine test </t>
  </si>
  <si>
    <t>Last menstrual period (LMP) is recorded and Expected date of Delivery (EDD) is calculated</t>
  </si>
  <si>
    <t xml:space="preserve">Weight measurement </t>
  </si>
  <si>
    <t>Blood pressure</t>
  </si>
  <si>
    <t>Respiratory rate</t>
  </si>
  <si>
    <t>Pallor, oedema and icterus</t>
  </si>
  <si>
    <t xml:space="preserve">Abdominal palpation for foetal growth, foetal lie </t>
  </si>
  <si>
    <t>Breast examination</t>
  </si>
  <si>
    <t>&lt;12 weeks - 1 Visit, &lt;26 weeks -2 visits, &lt; 34 -3 visits and &gt;34 weeks to term -5 visits</t>
  </si>
  <si>
    <t>ME E16.3</t>
  </si>
  <si>
    <t>Facility ensures availability of diagnostic and drugs during antenatal care of pregnant women</t>
  </si>
  <si>
    <t>Diagnostic  test under ANC check up are prescribed at ANC clinic</t>
  </si>
  <si>
    <t>Check for Haemoglobin, urine albumin urine sugar blood group and Rh factor Syphilis (VDRL/RPR) HIV blood sugar malaria Hepatitis B</t>
  </si>
  <si>
    <t>ME E16.4</t>
  </si>
  <si>
    <t>There is an established procedure for identification of High risk pregnancies and appropriate treatment/referral as per scope of services.</t>
  </si>
  <si>
    <t xml:space="preserve">High risk pregnant women are identified, initial Management &amp;  referred to specialist </t>
  </si>
  <si>
    <t>Anaemia, Bad Obs history, CPD, PIH, Medical disorder complicating pregnancy, Malpresentation, PROM, Obstructed labour, Rh negative</t>
  </si>
  <si>
    <t xml:space="preserve">There is an established procedure for identification and management of moderate and severe anaemia </t>
  </si>
  <si>
    <t xml:space="preserve">Line listing of pregnant women with moderate and severe anaemia </t>
  </si>
  <si>
    <t>IFA Tablets given to ANC Cases</t>
  </si>
  <si>
    <t xml:space="preserve">Provision for Injectable Iron Treatment for moderate anaemia </t>
  </si>
  <si>
    <t>Counselling of pregnant women is done as per standard protocol and gestational age</t>
  </si>
  <si>
    <t xml:space="preserve">Nutritional counselling </t>
  </si>
  <si>
    <t xml:space="preserve">Breast feeding </t>
  </si>
  <si>
    <t>Institutional delivery</t>
  </si>
  <si>
    <t>Arrangement of referral transport</t>
  </si>
  <si>
    <t>Birth preparedness</t>
  </si>
  <si>
    <t>Pregnant women are counselled for recognizing danger signs during pregnancy</t>
  </si>
  <si>
    <t>Swelling, oedema, bleeding PV ( even spotting), blurred vision, headache, pain abdomen, vomiting, pyrexia, watery foul smelling, discharge &amp; yellow urine</t>
  </si>
  <si>
    <t>Family planning</t>
  </si>
  <si>
    <t>ME E19.1</t>
  </si>
  <si>
    <t xml:space="preserve">The facility provides immunization services as per guidelines </t>
  </si>
  <si>
    <t>ME E19.2</t>
  </si>
  <si>
    <t>Triage, Assessment &amp; Management of new-borns having 
emergency signs are done as per guidelines</t>
  </si>
  <si>
    <t xml:space="preserve">Check for adherence to clinical protocols </t>
  </si>
  <si>
    <t>ME E19.5</t>
  </si>
  <si>
    <t xml:space="preserve">Management of children presenting
with fever, cough/ breathlessness is done as per guidelines </t>
  </si>
  <si>
    <t>ME E20.1</t>
  </si>
  <si>
    <t xml:space="preserve">Family planning counselling services provided as per guidelines </t>
  </si>
  <si>
    <t xml:space="preserve">The client is given full information about optimal spacing of pregnancy and
the benefits of it as a part of FP health education and counselling. </t>
  </si>
  <si>
    <t>The importance of timely initiation of an FP method after childbirth, miscarriage,
or abortion will be emphasized.</t>
  </si>
  <si>
    <t>Client is counselled about the available options for family planning</t>
  </si>
  <si>
    <t>The client is informed that use of condoms prevent sexually transmitted infections (STIs) &amp; HIV</t>
  </si>
  <si>
    <t>ME E20.2</t>
  </si>
  <si>
    <t>Facility provides spacing method of family planning as per guideline</t>
  </si>
  <si>
    <t>Oral Pills is given only to those who meet the Medical Eligibility Criteria</t>
  </si>
  <si>
    <t>Oral Pills are not given to mother within 6 weeks of the delivery</t>
  </si>
  <si>
    <t>The client is given full information about the risks, advantages, and possible side effects before OCPs are prescribed for her.</t>
  </si>
  <si>
    <t>Staff is aware of what to advice if dose of contraceptive is missed by a lady</t>
  </si>
  <si>
    <t>Staff is aware of indication and method of administration of ECP</t>
  </si>
  <si>
    <t>within 72 hours, second dose 12 hours after first dose</t>
  </si>
  <si>
    <t>IUD insertion is done as per standard protocol</t>
  </si>
  <si>
    <t>No touch technique, Speculum and bimanual examination, sounding of Uterus and placement</t>
  </si>
  <si>
    <t>Client is informed about the adverse effect that can happen and their remedy</t>
  </si>
  <si>
    <t>Cramping, vaginal discharge, heavy menstruation, checking of IUD</t>
  </si>
  <si>
    <t>Follow up services are provided as per protocols</t>
  </si>
  <si>
    <t>Removal of IUD, Instructions for when to return</t>
  </si>
  <si>
    <t>Staff is aware of case selection criteria for family planning</t>
  </si>
  <si>
    <t>22-49 years age
Married
at least having one year old and
Spouse has not undergone for sterilization</t>
  </si>
  <si>
    <t xml:space="preserve">Facility provides Adolescent Reproductive and Sexual Health services as per guidelines  </t>
  </si>
  <si>
    <t>ME E21.1</t>
  </si>
  <si>
    <t>Facility provides Promotive ARSH Services</t>
  </si>
  <si>
    <t>Provision of Antenatal  check up to pregnant adolescent</t>
  </si>
  <si>
    <t xml:space="preserve">Nutritional Counselling, contraceptive counselling, Couple counselling ANC check-up's, ensuring institutional delivery </t>
  </si>
  <si>
    <t>Counselling and provision of emergency contraceptive pills</t>
  </si>
  <si>
    <t>Check for the availability of Emergency Contraceptive pills (Levonorgesterol)</t>
  </si>
  <si>
    <t>Counselling and provision of reversible Contraceptives</t>
  </si>
  <si>
    <t xml:space="preserve">Check for the availability of Oral Contraceptive Pills, Condoms and IUD   </t>
  </si>
  <si>
    <t>Availability and Display of IEC material</t>
  </si>
  <si>
    <t>Poster are displayed, Reading Material hand-out's etc.</t>
  </si>
  <si>
    <t>Information and advice on sexual and reproductive health related issues</t>
  </si>
  <si>
    <t>Advice on topic related to Growth and development, puberty, sexuality,  myths &amp; misconception, pregnancy, safe sex, contraception, unsafe abortion, menstrual disorders,anemia, sexual abuse ,RTI/STI's etc.</t>
  </si>
  <si>
    <t>ME E21.2</t>
  </si>
  <si>
    <t>Facility provides Preventive ARSH Services</t>
  </si>
  <si>
    <t>Services for Tetanus immunization</t>
  </si>
  <si>
    <t>TT at 10 and 16 year</t>
  </si>
  <si>
    <t>Services for Prophylaxis against Nutritional Anaemia</t>
  </si>
  <si>
    <t>Haemoglobin estimation, weekly IFA tablet, and treatment for worm infestation</t>
  </si>
  <si>
    <t>Nutrition Counselling</t>
  </si>
  <si>
    <t>Services for early and safe termination of pregnancy and management of post abortion complication</t>
  </si>
  <si>
    <t>MVA procedure for pregnancy up to 8 weeks Post abortion counselling</t>
  </si>
  <si>
    <t>ME E21.3</t>
  </si>
  <si>
    <t>Facility Provides Curative ARSH Services</t>
  </si>
  <si>
    <t>Treatment of Common RTI/STI's</t>
  </si>
  <si>
    <t>Privacy and Confidentiality, treatment Compliance, Partner Management, Follow up visit and referral</t>
  </si>
  <si>
    <t>Treatment and counselling for Menstrual disorders</t>
  </si>
  <si>
    <t xml:space="preserve">Symptomatic treatment , counselling </t>
  </si>
  <si>
    <t>Treatment and counselling for sexual concern for male and female adolescents</t>
  </si>
  <si>
    <t>Management of sexual abuse amongst Girls</t>
  </si>
  <si>
    <t>ECP, Prophylaxis against STI, PEP for hive and Counselling</t>
  </si>
  <si>
    <t>ME E21.4</t>
  </si>
  <si>
    <t>Facility provides Referral Services for ARSH</t>
  </si>
  <si>
    <t>Referral Linkages to ICTC and PPTCT</t>
  </si>
  <si>
    <t>Privacy and confidentiality maintained at ARSH clinic</t>
  </si>
  <si>
    <t>Screens and curtains for visual privacy, confidentility policy displayed, one client at a time</t>
  </si>
  <si>
    <t>National Health Programs</t>
  </si>
  <si>
    <t xml:space="preserve">Facility provides National health program as per operational/Clinical Guidelines </t>
  </si>
  <si>
    <t>ME E22.1</t>
  </si>
  <si>
    <t xml:space="preserve">Facility provides service under National Vector Borne Disease Control Program as per guidelines </t>
  </si>
  <si>
    <t xml:space="preserve">Ambulatory care  of uncomplicated P. Vivax malaria </t>
  </si>
  <si>
    <t xml:space="preserve">As per Clinical Guidelines for Treatment of Malaria 
</t>
  </si>
  <si>
    <t xml:space="preserve">Ambulatory care of uncomplicated P. Falciparum Malaria </t>
  </si>
  <si>
    <t xml:space="preserve">As per Clinical Guidelines for Treatment of Malaria </t>
  </si>
  <si>
    <t xml:space="preserve">Care of drug resistant malaria </t>
  </si>
  <si>
    <t>ME E22.2</t>
  </si>
  <si>
    <t xml:space="preserve">Diagnosis and Management of Pulmonary Tuberculosis </t>
  </si>
  <si>
    <t>Management of Paediatric Tuberculosis</t>
  </si>
  <si>
    <t>Management of Patients with HIV infection and Tuberculosis</t>
  </si>
  <si>
    <t>Check for filled treatment Cards</t>
  </si>
  <si>
    <t>Protocols for treatment for TB during pregnancy and Post natal Period is adhered</t>
  </si>
  <si>
    <t>Discontinuation of Streptomycin
Chemoprophylaxis of babies in case of smear positive mother</t>
  </si>
  <si>
    <t>Monitoring and follow up of patient done as per protocols</t>
  </si>
  <si>
    <t>Check for records/Protocols</t>
  </si>
  <si>
    <t>ME E22.3</t>
  </si>
  <si>
    <t>Facility provides service under National Leprosy Eradication Program as per guidelines</t>
  </si>
  <si>
    <t xml:space="preserve">Validation and diagnosis of Referred and Directly Reported Cases </t>
  </si>
  <si>
    <t xml:space="preserve">As per Operation/ Clinical Guidelines of NLEP </t>
  </si>
  <si>
    <t>Treatment of all diagnosed cases including Reaction and Neuritis</t>
  </si>
  <si>
    <t xml:space="preserve">Management of Complicated Ulcers </t>
  </si>
  <si>
    <t xml:space="preserve">Management of Eye Complications </t>
  </si>
  <si>
    <t xml:space="preserve">Follow-up of cases treated at tertiary Level </t>
  </si>
  <si>
    <t xml:space="preserve">Self care Counselling </t>
  </si>
  <si>
    <t xml:space="preserve">Outreach Services to Leprosy Clinics </t>
  </si>
  <si>
    <t xml:space="preserve">Screening of Cases of RCS </t>
  </si>
  <si>
    <t>ME E22.4</t>
  </si>
  <si>
    <t>Facility provides service under National AIDS Control program as per guidelines</t>
  </si>
  <si>
    <t xml:space="preserve">Pre Test Counselling is done as per protocols </t>
  </si>
  <si>
    <t>Basic information and benefits of HIV testing
potential risks such as discrimination. The client is also informed about their right to refuse, follow-up services . Pregnant
women are given additional information on nutrition, hygiene, the importance of an
institutional delivery and HIV testing so as to avoid HIV transmission from mother to child.</t>
  </si>
  <si>
    <t xml:space="preserve">Screening of PLHA for initiating ART </t>
  </si>
  <si>
    <t xml:space="preserve">As per NACO guidelines </t>
  </si>
  <si>
    <t xml:space="preserve">Monitoring of patients on ART and management of side effects </t>
  </si>
  <si>
    <t xml:space="preserve">Counselling and Psychological support for PLHA </t>
  </si>
  <si>
    <t xml:space="preserve">Facility provides service under Mental Health Program  as per guidelines </t>
  </si>
  <si>
    <t xml:space="preserve">Treatment of Mental illnesses as per clinical guidelines </t>
  </si>
  <si>
    <t xml:space="preserve">Facility provides service under National programme for the health care of the elderly as per guidelines </t>
  </si>
  <si>
    <t>Geriatric Care is provided as per Clinical Guidelines</t>
  </si>
  <si>
    <t>Opportunistic screening for diabetes,
hypertension, cardiovascular diseases</t>
  </si>
  <si>
    <t>Screening of persons above age of 30 - History of tobacco examination, BP Measurement and Blood sugar estimation
Look for records at NCD clinic</t>
  </si>
  <si>
    <t>screen women of the age group 30-69 years approaching to the hospital for early detection of cervix cancer and breast cancer.</t>
  </si>
  <si>
    <t>Health Promotion through IEC and counselling</t>
  </si>
  <si>
    <t>increased intake of healthy foods 
increased physical activity through sports, exercise, etc,avoidance of tobacco and alcohol, stress management 
warning signs of cancer etc.</t>
  </si>
  <si>
    <t>Facility provide service for Integrated disease surveillance program</t>
  </si>
  <si>
    <t xml:space="preserve">Weekly reporting of Presumptive cases on form "P" from OPD clinic </t>
  </si>
  <si>
    <t>Facility provide services under National  program for prevention and control of  deafness</t>
  </si>
  <si>
    <t>As per Clinical guidelines</t>
  </si>
  <si>
    <t>ME F1.4</t>
  </si>
  <si>
    <t>Hepatitis B, Tetanus Toxoid etc.</t>
  </si>
  <si>
    <t>Periodic medical check-up's of the staff</t>
  </si>
  <si>
    <t>ME F1.5</t>
  </si>
  <si>
    <t xml:space="preserve">Hand washing and infection control audits are done at periodic intervals </t>
  </si>
  <si>
    <t>ME F2.1</t>
  </si>
  <si>
    <t xml:space="preserve">Check for availability of wash basin near the point of use </t>
  </si>
  <si>
    <t>Open the tap ask the staff if water is 24*7</t>
  </si>
  <si>
    <t>Check for availability/  Ask staff for regular supply.</t>
  </si>
  <si>
    <t>ME F2.2</t>
  </si>
  <si>
    <t xml:space="preserve">Staff is aware of occasion for hand washing </t>
  </si>
  <si>
    <t>ME F2.3</t>
  </si>
  <si>
    <t>ME F3.1</t>
  </si>
  <si>
    <t>ME F3.2</t>
  </si>
  <si>
    <t>ME F4.1</t>
  </si>
  <si>
    <t>Decontamination of operating &amp; Procedure surfaces</t>
  </si>
  <si>
    <t>Ask staff about how they decontaminate the procedure surface like Examination table , dressing table, Stretcher/Trolleys  etc. 
(Wiping with .5% Chlorine solution)</t>
  </si>
  <si>
    <t xml:space="preserve">Proper Decontamination of instruments after use </t>
  </si>
  <si>
    <t xml:space="preserve">
Ask staff how they decontaminate the instruments like Stethoscope, Dressing Instruments, Examination Instruments, Blood Pressure Cuff etc.
(Soaking in 0.5% Chlorine Solution, Wiping with 0.5% Chlorine Solution </t>
  </si>
  <si>
    <t>Staff is aware of correct procedure of making chlorine solution</t>
  </si>
  <si>
    <t>ME F4.2</t>
  </si>
  <si>
    <t>ME F5.1</t>
  </si>
  <si>
    <t>Clinics for infectious diseases are located away from main traffic</t>
  </si>
  <si>
    <t>Preferably in remote corner with independent access</t>
  </si>
  <si>
    <t>Sitting arrangement in TB clinic is as per guideline</t>
  </si>
  <si>
    <t>ME F5.2</t>
  </si>
  <si>
    <t xml:space="preserve">Chlorine solution, Glutaraldehyde, carbolic acid </t>
  </si>
  <si>
    <t>ME F5.3</t>
  </si>
  <si>
    <t xml:space="preserve">Staff is trained for spill management </t>
  </si>
  <si>
    <t>Blood &amp; body fluid spill management &amp; Mercury spill</t>
  </si>
  <si>
    <t>Cleaning of patient care area with detergent solution</t>
  </si>
  <si>
    <t>Staff is trained for preparing cleaning solution as per standard procedure</t>
  </si>
  <si>
    <t>ME F6.1</t>
  </si>
  <si>
    <t>ME F6.2</t>
  </si>
  <si>
    <t xml:space="preserve">See if it has been used or just lying idle </t>
  </si>
  <si>
    <t xml:space="preserve">Staff knows what to do in condition of needle stick injury </t>
  </si>
  <si>
    <t xml:space="preserve">Staff knows what to do in case of sharpe injury. Whom to report. See if any reporting has been done </t>
  </si>
  <si>
    <t>ME F6.3</t>
  </si>
  <si>
    <t xml:space="preserve">Staff aware of mercury spill management </t>
  </si>
  <si>
    <t>Area of Concern - G Quality Management</t>
  </si>
  <si>
    <t>ME G1.1</t>
  </si>
  <si>
    <t xml:space="preserve">The facility has a quality team in place </t>
  </si>
  <si>
    <t xml:space="preserve">There is a designated departmental  nodal person for coordinating Quality Assurance activities </t>
  </si>
  <si>
    <t>Preferably Medical Officer in charge</t>
  </si>
  <si>
    <t>Facility has established system for patient and employee satisfaction</t>
  </si>
  <si>
    <t>ME G2.1</t>
  </si>
  <si>
    <t>Patient Satisfaction surveys are conducted at periodic intervals</t>
  </si>
  <si>
    <t xml:space="preserve">OPD Patient satisfaction survey done on monthly basis </t>
  </si>
  <si>
    <t>ME G3.1</t>
  </si>
  <si>
    <t>ME G3.2</t>
  </si>
  <si>
    <t xml:space="preserve">External Quality assurance program is established at ICTC lab </t>
  </si>
  <si>
    <t>ME G3.3</t>
  </si>
  <si>
    <t>ME G4.1</t>
  </si>
  <si>
    <t>ME G4.2</t>
  </si>
  <si>
    <t>OPD has documented procedure for Registration</t>
  </si>
  <si>
    <t xml:space="preserve">OPD has documented procedure for patient calling system in OPD clinics </t>
  </si>
  <si>
    <t>OPD has documented procedure for receiving of patient in clinic</t>
  </si>
  <si>
    <t>OPD has documented procedure for prescription and drug dispensing</t>
  </si>
  <si>
    <t>OPD has documented procedure for nursing process in OPD</t>
  </si>
  <si>
    <t>OPD has documented procedure for patient privacy and confidentiality</t>
  </si>
  <si>
    <t>OPD has documented procedure for conducting, analysing patient satisfaction survey</t>
  </si>
  <si>
    <t>OPD has documented procedure for equipment management and maintenance in OPD</t>
  </si>
  <si>
    <t>Department has documented procedure for Administrative  and non clinical work at OPD</t>
  </si>
  <si>
    <t>Department has documented procedure for No Smoking Policy in OPD</t>
  </si>
  <si>
    <t>OPD has documented procedure for duty roaster, punctuality, dress code and identity for OPD staff</t>
  </si>
  <si>
    <t>ME G4.3</t>
  </si>
  <si>
    <t xml:space="preserve">Check if staff are aware of relevant part of SOPs </t>
  </si>
  <si>
    <t>ME G4.4</t>
  </si>
  <si>
    <t>Relevant protocols are displayed like Clinical Protocols for ANC check-up's</t>
  </si>
  <si>
    <t>ME G5.1</t>
  </si>
  <si>
    <t xml:space="preserve">The facility conducts periodic internal assessment </t>
  </si>
  <si>
    <t xml:space="preserve">Internal assessment is done at periodic interval </t>
  </si>
  <si>
    <t>ME G5.2</t>
  </si>
  <si>
    <t xml:space="preserve">The facility conducts the periodic prescription/ medical/death audits </t>
  </si>
  <si>
    <t>ME G5.3</t>
  </si>
  <si>
    <t>The facility ensures non compliances are enumerated and recorded adequately</t>
  </si>
  <si>
    <t xml:space="preserve">Non Compliance are enumerated and recorded </t>
  </si>
  <si>
    <t xml:space="preserve">Action plan is made on the gaps found in the assessment / audit process </t>
  </si>
  <si>
    <t xml:space="preserve">Action plan prepared </t>
  </si>
  <si>
    <t xml:space="preserve">Corrective and preventive  action taken </t>
  </si>
  <si>
    <t>ME G6.2</t>
  </si>
  <si>
    <t>ME G6.3</t>
  </si>
  <si>
    <t>Standard G7</t>
  </si>
  <si>
    <t>Facility seeks continually improvement by practicing Quality method and tools.</t>
  </si>
  <si>
    <t>ME G7.1</t>
  </si>
  <si>
    <t xml:space="preserve">Facility uses method for quality improvement in services </t>
  </si>
  <si>
    <t>PDCA</t>
  </si>
  <si>
    <t>5S</t>
  </si>
  <si>
    <t>Process Mapping</t>
  </si>
  <si>
    <t>Any other method of QA</t>
  </si>
  <si>
    <t>ME G7.2</t>
  </si>
  <si>
    <t xml:space="preserve">Facility uses tools for quality improvement in services </t>
  </si>
  <si>
    <t>6 basic tools of Quality</t>
  </si>
  <si>
    <t xml:space="preserve">Pareto / Prioritization </t>
  </si>
  <si>
    <t>ME H1.1</t>
  </si>
  <si>
    <t xml:space="preserve">Proportion of follow-up patients </t>
  </si>
  <si>
    <t>General OPD/1000 population</t>
  </si>
  <si>
    <t>Medicine OPD/1000 Population</t>
  </si>
  <si>
    <t>Surgical OPD/1000 Population</t>
  </si>
  <si>
    <t>Ophthalmic OPD/1000 population</t>
  </si>
  <si>
    <t>Paediatric OPD/1000 population</t>
  </si>
  <si>
    <t>AYUSH OPD/1000 Population</t>
  </si>
  <si>
    <t xml:space="preserve">No of ANC done per thousand </t>
  </si>
  <si>
    <t xml:space="preserve">ICTC OPD per thousand </t>
  </si>
  <si>
    <t xml:space="preserve">Immunization OPD per thousand </t>
  </si>
  <si>
    <t>ME H2.1</t>
  </si>
  <si>
    <t>OPD per Doctor</t>
  </si>
  <si>
    <t>ME H3.1</t>
  </si>
  <si>
    <t xml:space="preserve">Consultation time at ANC Clinic </t>
  </si>
  <si>
    <t>Time motion study</t>
  </si>
  <si>
    <t xml:space="preserve">Consultation time at General Medicine Clinic </t>
  </si>
  <si>
    <t xml:space="preserve">Consultation time for paediatric clinic </t>
  </si>
  <si>
    <t xml:space="preserve">Proportion of High risk pregnancy detected during ANC </t>
  </si>
  <si>
    <t>No of High Risk Pregnancies X100/ Total no PW used ANC services in the month</t>
  </si>
  <si>
    <t xml:space="preserve">Proportion of severe anaemia cases </t>
  </si>
  <si>
    <t>ME H4.1</t>
  </si>
  <si>
    <t xml:space="preserve">Patient Satisfaction Score </t>
  </si>
  <si>
    <t xml:space="preserve">Waiting time at registration counter </t>
  </si>
  <si>
    <t xml:space="preserve">Waiting time at ANC Clinic </t>
  </si>
  <si>
    <t xml:space="preserve">Waiting time at general OPD </t>
  </si>
  <si>
    <t xml:space="preserve">Waiting time at paediatric Clinic </t>
  </si>
  <si>
    <t xml:space="preserve">Waiting time at surgical clinic </t>
  </si>
  <si>
    <t>Average door to drug time</t>
  </si>
  <si>
    <t>OPD Score</t>
  </si>
  <si>
    <t>OPD  Score</t>
  </si>
  <si>
    <t xml:space="preserve">Percent </t>
  </si>
  <si>
    <t xml:space="preserve">Checklist for Labour Room </t>
  </si>
  <si>
    <t>Reference No</t>
  </si>
  <si>
    <t xml:space="preserve">The facility provides RMNCHA Services </t>
  </si>
  <si>
    <t xml:space="preserve">Management of Postpartum Haemorrhage  </t>
  </si>
  <si>
    <t xml:space="preserve">Management of Retained Placenta </t>
  </si>
  <si>
    <t>Availability of Essential new born care</t>
  </si>
  <si>
    <t>Availability of New born resuscitation</t>
  </si>
  <si>
    <t>ME A3.1</t>
  </si>
  <si>
    <t>ME A3.2</t>
  </si>
  <si>
    <t xml:space="preserve">The facility provides the information to care seekers, attendants &amp; community about the available  services  and their modalities </t>
  </si>
  <si>
    <t xml:space="preserve">Contact details of referral transport / ambulance displayed </t>
  </si>
  <si>
    <t>Availability of Wheel chair or stretcher for easy Access to the labour room</t>
  </si>
  <si>
    <t>Availability of screen/ partition at delivery tables</t>
  </si>
  <si>
    <t>Curtains / frosted glass have been provided at windows</t>
  </si>
  <si>
    <t>Patient Records are kept at secure place beyond access to general staff/visitors</t>
  </si>
  <si>
    <t xml:space="preserve">OB/PI </t>
  </si>
  <si>
    <t xml:space="preserve">HIV status of patient is not disclosed except to staff that is directly involved in care </t>
  </si>
  <si>
    <t xml:space="preserve">If any other expenditure has been incurred, then it is reimbursed from hospital </t>
  </si>
  <si>
    <t xml:space="preserve">The Departments has adequate space as per patient or work load  </t>
  </si>
  <si>
    <t xml:space="preserve">Patient amenities are provided as per patient load </t>
  </si>
  <si>
    <t>Availability of labour tables as per delivery load</t>
  </si>
  <si>
    <t>Unidirectional  flow of care</t>
  </si>
  <si>
    <t>Labour room does not have temporary connections and loosely hanging wires</t>
  </si>
  <si>
    <t xml:space="preserve">Switch Boards other electrical installations are intact </t>
  </si>
  <si>
    <t>Floors of the ward are non slippery and even surpad</t>
  </si>
  <si>
    <t>Check the fire exits are clearly visible and routes to reach exit are clearly marked.</t>
  </si>
  <si>
    <t>ME C3.3</t>
  </si>
  <si>
    <t xml:space="preserve">Availability of Antibiotics </t>
  </si>
  <si>
    <t xml:space="preserve">Availability of IV Fluids </t>
  </si>
  <si>
    <t>Antiseptic lotion</t>
  </si>
  <si>
    <t>Emergency Drug Tray is maintained</t>
  </si>
  <si>
    <t>Availability of  instrument arranged in Delivery trays</t>
  </si>
  <si>
    <t>Delivery kits are in adequate numbers as per load</t>
  </si>
  <si>
    <t>Availability of Instruments arranged  for Episiotomy  trays</t>
  </si>
  <si>
    <t>Availability of Baby tray</t>
  </si>
  <si>
    <t>Availability of instruments arranged for MVA/EVA tray</t>
  </si>
  <si>
    <t>Availability of instruments arranged for PPIUCD tray</t>
  </si>
  <si>
    <t>ME C5.3</t>
  </si>
  <si>
    <t>Availability of Point of care diagnostic instruments</t>
  </si>
  <si>
    <t xml:space="preserve">BP apparatus, Weighing Machine etc. are calibrated </t>
  </si>
  <si>
    <t>ME D1.3</t>
  </si>
  <si>
    <t xml:space="preserve">There is established procedure for forecasting and indenting of drugs and consumables </t>
  </si>
  <si>
    <t>There is established system of timely  indenting of consumables and drugs  at nursing station</t>
  </si>
  <si>
    <t xml:space="preserve">Stock level are daily updated
Requisition are timely placed                    
</t>
  </si>
  <si>
    <t xml:space="preserve">There is procedure for replenishing drug tray /crash cart </t>
  </si>
  <si>
    <t>No condemned/Junk material in the Labour room</t>
  </si>
  <si>
    <t>There is no overcrowding in labour room</t>
  </si>
  <si>
    <t>Ask female staff weather they feel secure at work place</t>
  </si>
  <si>
    <t>Availability of power back  up in labour room</t>
  </si>
  <si>
    <t>The facility has standard procedures for handling , collection, transportation and washing  of linen</t>
  </si>
  <si>
    <t>SI/RR/OB</t>
  </si>
  <si>
    <t xml:space="preserve">Admission is done by written order of a facility's doctor </t>
  </si>
  <si>
    <t>ME E1.4</t>
  </si>
  <si>
    <t>Check how service provider cope with shortage of delivery tables due to high patient load</t>
  </si>
  <si>
    <t>ME E2.1</t>
  </si>
  <si>
    <t>RR/SI/OB</t>
  </si>
  <si>
    <t xml:space="preserve">Recording and reporting of Clinical History </t>
  </si>
  <si>
    <t xml:space="preserve">Recording of current labour details  </t>
  </si>
  <si>
    <t xml:space="preserve">Physical Examination </t>
  </si>
  <si>
    <t xml:space="preserve">Recording of Vitals , shape &amp; Size of abdomen , presence of  scars, foetal lie  and presentation. &amp; vaginal examination </t>
  </si>
  <si>
    <t>ME E2.2</t>
  </si>
  <si>
    <t>The facility has established procedure for continuity of care during interdepartmental transfer</t>
  </si>
  <si>
    <t>The facility provides appropriate referral linkages to the patients/Services  for transfer to other/higher facilities to assure the continuity of care.</t>
  </si>
  <si>
    <t>Advance intimation is given to higher centre</t>
  </si>
  <si>
    <t>ME E4.1</t>
  </si>
  <si>
    <t>ME E4.2</t>
  </si>
  <si>
    <t xml:space="preserve">There is a process to ensue the accuracy of verbal/telephonic orders  </t>
  </si>
  <si>
    <t>ME E4.3</t>
  </si>
  <si>
    <t>Patient hand over is given during the change of the shift</t>
  </si>
  <si>
    <t>Bed side Hand over is given</t>
  </si>
  <si>
    <t>ME E4.5</t>
  </si>
  <si>
    <t xml:space="preserve">Patient's Vitals are monitored and recorded periodically </t>
  </si>
  <si>
    <t>Check for TPR chart, IO chart, any other vital required is monitored</t>
  </si>
  <si>
    <t>ME E5.1</t>
  </si>
  <si>
    <t xml:space="preserve">High Risk Pregnancy cases are identified and kept in intensive monitoring </t>
  </si>
  <si>
    <t>The facility ensured that drugs are prescribed in generic name only</t>
  </si>
  <si>
    <t>Check if staff are aware of the drug regime and doses as per Standard treatment guidelines (STG)</t>
  </si>
  <si>
    <t>ME E7.1</t>
  </si>
  <si>
    <t xml:space="preserve">There is process for identifying and cautious administration of high alert drugs  </t>
  </si>
  <si>
    <t>ME E7.4</t>
  </si>
  <si>
    <t>Progress of labour is recorded</t>
  </si>
  <si>
    <t>Medication order, treatment plan, lab investigation are recoded adequately</t>
  </si>
  <si>
    <t>Baby note is adequate</t>
  </si>
  <si>
    <t>Standard Formats available</t>
  </si>
  <si>
    <t xml:space="preserve">Registers and records are maintained as per guidelines </t>
  </si>
  <si>
    <t>Roles and responsibilities of staff in disaster is defined</t>
  </si>
  <si>
    <t xml:space="preserve">Nursing station is provided with the critical value of different test </t>
  </si>
  <si>
    <t>The facility has defined and established procedures for Blood Bank/Storage Management and Transfusion.</t>
  </si>
  <si>
    <t xml:space="preserve">There is established procedure for transfusion of blood </t>
  </si>
  <si>
    <t xml:space="preserve">Consent is taken before transfusion </t>
  </si>
  <si>
    <t xml:space="preserve">Patient's identification is verified before transfusion </t>
  </si>
  <si>
    <t xml:space="preserve">There is a established procedure for monitoring and reporting Transfusion complication </t>
  </si>
  <si>
    <t>ME E17.1</t>
  </si>
  <si>
    <t>Use of Uterotonic Drugs</t>
  </si>
  <si>
    <t>Control Cord Traction</t>
  </si>
  <si>
    <t xml:space="preserve">Only during Contraction </t>
  </si>
  <si>
    <t xml:space="preserve">After placenta expulsion , Checks Placenta &amp; Membranes for Completeness </t>
  </si>
  <si>
    <t>ME E17.2</t>
  </si>
  <si>
    <t>There is an established procedure for assisted and C-section deliveries per scope of services.</t>
  </si>
  <si>
    <t xml:space="preserve">Ask staff how they identify slow progress of labour , How they interpret Partogram </t>
  </si>
  <si>
    <t>ME E17.3</t>
  </si>
  <si>
    <t xml:space="preserve">Administration of another dose of Oxytocin 20IU in 500 ml of RL at 40-60 drops/min an attempt to deliver placenta with repeat controlled cord traction. If this fails performs manual removal of Placenta </t>
  </si>
  <si>
    <t xml:space="preserve">Management of Obstructed Labour </t>
  </si>
  <si>
    <t>ME E17.4</t>
  </si>
  <si>
    <t>ME E18.1</t>
  </si>
  <si>
    <t xml:space="preserve">Initiation of Breastfeeding with in 1 Hour </t>
  </si>
  <si>
    <t>ME E18.3</t>
  </si>
  <si>
    <t>ME E18.4</t>
  </si>
  <si>
    <t>The facility has established procedures for stabilization/treatment/referral of post natal complications</t>
  </si>
  <si>
    <t>SI/RR/PI</t>
  </si>
  <si>
    <t>ME E20.5</t>
  </si>
  <si>
    <t>The facility has infection control Programme and procedures in place for prevention and measurement of hospital associated infection</t>
  </si>
  <si>
    <t>ME F1.2</t>
  </si>
  <si>
    <t>The facility  has provision for Passive  and active culture surveillance of critical &amp; high risk areas</t>
  </si>
  <si>
    <t>Surface and environment samples are taken for microbiological surveillance</t>
  </si>
  <si>
    <t xml:space="preserve">There is Provision of Periodic Medical Check-up and immunization of staff </t>
  </si>
  <si>
    <t xml:space="preserve">The facility has established procedures for regular monitoring of infection control practices </t>
  </si>
  <si>
    <t xml:space="preserve">Availability of elbow operated taps  </t>
  </si>
  <si>
    <t>Hand washing sink is wide and deep enough to prevent splashing and retention of water</t>
  </si>
  <si>
    <t xml:space="preserve">Ask of demonstration </t>
  </si>
  <si>
    <t>The facility ensures standard practices and materials for antisepsis</t>
  </si>
  <si>
    <t>Check Shaving is not done during part preparation/delivery cases</t>
  </si>
  <si>
    <t xml:space="preserve">The facility ensures standard practices and materials for Personal protection </t>
  </si>
  <si>
    <t xml:space="preserve">The facility ensures adequate personal protection Equipment as per requirements </t>
  </si>
  <si>
    <t xml:space="preserve">Use of elbow length gloves for obstetrical purpose </t>
  </si>
  <si>
    <t xml:space="preserve">The facility staff adheres to standard personal protection practices </t>
  </si>
  <si>
    <t xml:space="preserve">The facility ensures standard practices and materials for disinfection and sterilization of instruments and equipment </t>
  </si>
  <si>
    <t>Sterile packs are kept in clean, dust free, moist free environment.</t>
  </si>
  <si>
    <t xml:space="preserve">The facility ensures availability of  standard materials for cleaning and disinfection of patient care areas </t>
  </si>
  <si>
    <t xml:space="preserve">The facility ensures standard practices are followed for the cleaning and disinfection of patient care areas </t>
  </si>
  <si>
    <t>ME F5.4</t>
  </si>
  <si>
    <t>Isolation and barrier nursing procedure are followed for septic cases</t>
  </si>
  <si>
    <t xml:space="preserve">The facility has defined and established procedures for segregation, collection, treatment and disposal of Bio Medical and hazardous Waste. </t>
  </si>
  <si>
    <t>The facility Ensures segregation of Bio Medical Waste as per guidelines and 'on-site' management of waste is carried out as per guidelines</t>
  </si>
  <si>
    <t xml:space="preserve">The facility ensures transportation and disposal of waste as per guidelines </t>
  </si>
  <si>
    <t xml:space="preserve">The facility has established internal quality assurance programme in key departments </t>
  </si>
  <si>
    <t>The facility has established system for use of check lists in different departments and services</t>
  </si>
  <si>
    <t xml:space="preserve">The facility has established, documented implemented and maintained Standard Operating Procedures for all key processes and support services. </t>
  </si>
  <si>
    <t>The Department has documented procedure for requisition of diagnosis and receiving of the reports</t>
  </si>
  <si>
    <t>The Department has documented procedure for environmental cleaning and processing of the equipment</t>
  </si>
  <si>
    <t xml:space="preserve">Staff is trained and aware of the procedures written in SOPs </t>
  </si>
  <si>
    <t>Area of Concern - H Outcome</t>
  </si>
  <si>
    <t xml:space="preserve">Labour room Score Card </t>
  </si>
  <si>
    <t>Maximum</t>
  </si>
  <si>
    <t xml:space="preserve">Checklist for IPD </t>
  </si>
  <si>
    <t>Checkpoints</t>
  </si>
  <si>
    <t>Compliance</t>
  </si>
  <si>
    <t>Assessment Method</t>
  </si>
  <si>
    <t>Means of verification</t>
  </si>
  <si>
    <t>Remarks</t>
  </si>
  <si>
    <t>Availability of admission facilities 24X7</t>
  </si>
  <si>
    <t>Correlate with Night admission rate</t>
  </si>
  <si>
    <t>ME A1.10</t>
  </si>
  <si>
    <t>Availability of accident &amp; trauma beds.</t>
  </si>
  <si>
    <t>Separate beds for delivery cases in female ward.</t>
  </si>
  <si>
    <t>Indoor Management of Severe Diarrhoea with dehydration</t>
  </si>
  <si>
    <t>Indoor Management of Acute Respiratory Infections</t>
  </si>
  <si>
    <t>Seizers and convulsions</t>
  </si>
  <si>
    <t>Shock</t>
  </si>
  <si>
    <t>Accidental poisoning</t>
  </si>
  <si>
    <t>The facility provides services as mandated in national Health Programmes/ state scheme</t>
  </si>
  <si>
    <t>Availability of Indoor services for Management of vector borne diseases</t>
  </si>
  <si>
    <t xml:space="preserve">Malaria Kalazar Dengue &amp; Chikungunya  AES/Japanese Encephalitis as prevalent locally </t>
  </si>
  <si>
    <t xml:space="preserve">Indoor treatment of TB patients requiring hospitalization </t>
  </si>
  <si>
    <t xml:space="preserve">Inpatient Management of severely ill cases </t>
  </si>
  <si>
    <t xml:space="preserve">Inpatient care for cases requiring hospitalization </t>
  </si>
  <si>
    <t xml:space="preserve">Availability of indoor Services as per local prevalent disease </t>
  </si>
  <si>
    <t>Visiting hours  and visitor policy are displayed</t>
  </si>
  <si>
    <t xml:space="preserve">Entitlements under different National Health Programmes are displayed </t>
  </si>
  <si>
    <t xml:space="preserve">User charges if any are displayed </t>
  </si>
  <si>
    <t xml:space="preserve">Relevant IEC material displayed in wards </t>
  </si>
  <si>
    <t>Kangaroo mother care, Breast feeding, immunization &amp; PPIUCD</t>
  </si>
  <si>
    <t>Discharge summary  is given to the patient</t>
  </si>
  <si>
    <t>Separate male &amp; female wards</t>
  </si>
  <si>
    <t xml:space="preserve">Where ever male and female are kept in same wards male and female area are demarcated </t>
  </si>
  <si>
    <t xml:space="preserve">Male and female toilets are demarcated </t>
  </si>
  <si>
    <t xml:space="preserve">Access to toilet should not go through opposite sex patient care area </t>
  </si>
  <si>
    <t xml:space="preserve">Male attendants are not allowed to stay in night in Female ward </t>
  </si>
  <si>
    <t>There is no discrimination with transgender patients</t>
  </si>
  <si>
    <t>No unnecessary /non-essential disclosure of a person’s transgender status</t>
  </si>
  <si>
    <t>Cots in Female ward are large enough for stay of mother with child</t>
  </si>
  <si>
    <t>Availability of Wheel chair or stretcher for easy Access to the ward</t>
  </si>
  <si>
    <t>Availability of disable friendly toilet</t>
  </si>
  <si>
    <t xml:space="preserve">Availability of Screens / Curtains </t>
  </si>
  <si>
    <t>Bracket screen</t>
  </si>
  <si>
    <t xml:space="preserve">Examination/ Dressing of patient is done in enclosed area </t>
  </si>
  <si>
    <t xml:space="preserve">No two patients are treated on one bed </t>
  </si>
  <si>
    <t>Partitions separating men and women are robust enough to
prevent casual overlooking and overhearing</t>
  </si>
  <si>
    <t>Patient Records are kept in a secure places beyond access to general staff/visitors</t>
  </si>
  <si>
    <t xml:space="preserve">No information regarding patient  identity and details are unnecessary displayed on BHT/case sheet/case paper/ Case sheet </t>
  </si>
  <si>
    <t xml:space="preserve">General Consent is taken before admission </t>
  </si>
  <si>
    <t xml:space="preserve">Patient is informed about clinical condition and treatment being provided </t>
  </si>
  <si>
    <t>The facility has defined and established Grievance Redressal System in place</t>
  </si>
  <si>
    <t>Availability of complaint box and display of process for grievance redressal and with contact detail.</t>
  </si>
  <si>
    <t>Stay in wards is free for entitled patients under NHP and as per state schemes</t>
  </si>
  <si>
    <t>Drugs and consumables under NHP are freely available to entitled personnel</t>
  </si>
  <si>
    <t>Availability of free diagnostics to entitled Personnel</t>
  </si>
  <si>
    <t>Availability of Free drop back to entitled Personnel</t>
  </si>
  <si>
    <t>Availability of Free diet to mother</t>
  </si>
  <si>
    <t>Availability of Free patient transport</t>
  </si>
  <si>
    <t>Availability of Free Blood</t>
  </si>
  <si>
    <t>Availability of Free drugs</t>
  </si>
  <si>
    <t xml:space="preserve">The facility provide free of cost treatment to Below poverty line patients without administrative hassles </t>
  </si>
  <si>
    <t>ME B5.6</t>
  </si>
  <si>
    <t>The facility ensure implementation of health insurance schemes as per National /state scheme</t>
  </si>
  <si>
    <t>Cashless treatment been provide to smart card holders</t>
  </si>
  <si>
    <t xml:space="preserve">Adequate space in wards with no cluttering of beds </t>
  </si>
  <si>
    <t xml:space="preserve"> Distance between centres of two beds – 2.25 meter</t>
  </si>
  <si>
    <t xml:space="preserve">Functional toilets  with running water and flush are available as per  strength and patient load of ward </t>
  </si>
  <si>
    <t>1:12 Male &amp; 1:8 Female</t>
  </si>
  <si>
    <t xml:space="preserve">Functional bathrooms with running water are available as per  strength and patient load of ward </t>
  </si>
  <si>
    <t xml:space="preserve">Availability of drinking water </t>
  </si>
  <si>
    <t>Patient/ visitor Hand washing area</t>
  </si>
  <si>
    <t xml:space="preserve">Separate toilets for visitors </t>
  </si>
  <si>
    <t xml:space="preserve">TV for entertainment and IEC activities </t>
  </si>
  <si>
    <t xml:space="preserve">Adequate shaded waiting area is provided for attendants of patient </t>
  </si>
  <si>
    <t xml:space="preserve">The Departments has layout and demarcated areas as per functions </t>
  </si>
  <si>
    <t xml:space="preserve">Availability of Dedicated nursing station </t>
  </si>
  <si>
    <t>Availability of Examination room</t>
  </si>
  <si>
    <t>Availability of Treatment room</t>
  </si>
  <si>
    <t>Availability of Doctor's Duty room</t>
  </si>
  <si>
    <t>Availability of Nurse Duty room</t>
  </si>
  <si>
    <t>Availability of Store</t>
  </si>
  <si>
    <t xml:space="preserve">Drug &amp; Linen store </t>
  </si>
  <si>
    <t>Availability of Dirty utility  room</t>
  </si>
  <si>
    <t xml:space="preserve">There is sufficient space between two bed to provide bed side nursing care and movement </t>
  </si>
  <si>
    <t>Space between two beds should be at least 4 ft. and clearance between head end of bed and wall should be at least 1 ft. and between side of bed and wall should be 2 ft.</t>
  </si>
  <si>
    <t>Corridors are wide enough for patients, visitors and  trolley/ equipment movement</t>
  </si>
  <si>
    <t>Corridor should be at least 3 metres wide</t>
  </si>
  <si>
    <t xml:space="preserve">There  is separate nursing station for each ward </t>
  </si>
  <si>
    <t xml:space="preserve">Location of nursing station and patients beds  enables easy and direct observation of patients </t>
  </si>
  <si>
    <t xml:space="preserve">The facility ensures seismic safety of the infrastructure </t>
  </si>
  <si>
    <t>IPD ward does not have temporary connections and loosely hanging wires</t>
  </si>
  <si>
    <t xml:space="preserve">Physical condition of buildings is safe for providing patient care </t>
  </si>
  <si>
    <t>Ward has fire  exit to permit safe escape of its occupant at time of fire</t>
  </si>
  <si>
    <t>IPD has installed fire Extinguisher  that are capable of fighting A,B &amp; C Type of fire.</t>
  </si>
  <si>
    <t>Availability of specialist doctor on call</t>
  </si>
  <si>
    <t>ME C3.2</t>
  </si>
  <si>
    <t xml:space="preserve">The facility has adequate general duty doctors as per service provision </t>
  </si>
  <si>
    <t xml:space="preserve">Availability of at least one  doctor at all time </t>
  </si>
  <si>
    <t xml:space="preserve">Availability of Nursing staff </t>
  </si>
  <si>
    <t>As per patient load</t>
  </si>
  <si>
    <t>Availability of ward attendant/ Ward boy/Aya</t>
  </si>
  <si>
    <t xml:space="preserve">Availability of Security staff </t>
  </si>
  <si>
    <t>Nursing staff is skilled for maintaining clinical records</t>
  </si>
  <si>
    <t>Availability of syringes and IV Sets /Ryle's Tube/Foley's Catheter</t>
  </si>
  <si>
    <t>Betadine</t>
  </si>
  <si>
    <t xml:space="preserve">Availability of emergency drug tray </t>
  </si>
  <si>
    <t>Inj Dopamine, Inj Hydrocortisone, Inj Adrenaline</t>
  </si>
  <si>
    <t>BP apparatus, Thermometer, foetoscope, baby and adult  weighing scale, Stethoscope , Glucometer</t>
  </si>
  <si>
    <t xml:space="preserve">Availability of dressing tray </t>
  </si>
  <si>
    <t>Lumber Puncture set in Paediatric ward</t>
  </si>
  <si>
    <t>Ambu  bag and mask (adult and paediatric), Oxygen, Suction machine, Airway, Nebulizer, Suction apparatus , Laryngoscope, Endotracheal tube</t>
  </si>
  <si>
    <t>Steriliser</t>
  </si>
  <si>
    <t xml:space="preserve">Availability of patient beds with prop up facility  </t>
  </si>
  <si>
    <t>Availability of attachment/ accessories  with patient bed</t>
  </si>
  <si>
    <t>Hospital grade mattress, Bed side locker , IV stand, Bed pan</t>
  </si>
  <si>
    <t>Availability of Fixtures</t>
  </si>
  <si>
    <t>Spot light, electrical fixture for equipment like suction, X ray view box</t>
  </si>
  <si>
    <t>Availability of furniture</t>
  </si>
  <si>
    <t>Cupboard, Nursing counter, Table for preparation of medicines, Chair</t>
  </si>
  <si>
    <t xml:space="preserve">Expiry dates are maintained at emergency drug tray </t>
  </si>
  <si>
    <t>ME D2.8</t>
  </si>
  <si>
    <t xml:space="preserve">Narcotic and psychotropic  drugs are identified and stored in lock and key </t>
  </si>
  <si>
    <t>Separate prescription for narcotic and psychotropic drugs</t>
  </si>
  <si>
    <t>Exterior of the  facility building is maintained with landscaping in the open area</t>
  </si>
  <si>
    <t xml:space="preserve">Floors, walls, roof, roof tops, sinks in patient care and circulation  areas are Clean </t>
  </si>
  <si>
    <t>No condemned/Junk material found in the ward</t>
  </si>
  <si>
    <t>Adequate Illumination at nursing station</t>
  </si>
  <si>
    <t>100 Lux of Illumination</t>
  </si>
  <si>
    <t>Adequate illumination in patient care areas</t>
  </si>
  <si>
    <t>150 Lux of Illumination</t>
  </si>
  <si>
    <t>Visiting hour are fixed and are observed.</t>
  </si>
  <si>
    <t>One family members is allowed to stay with the patient</t>
  </si>
  <si>
    <t>Temperature control and ventilation in patient care area</t>
  </si>
  <si>
    <t xml:space="preserve"> Fans/ Air conditioning/Heating/Exhaust/Ventilators as per environment condition and requirement</t>
  </si>
  <si>
    <t>Temperature control and ventilation in nursing station/duty room</t>
  </si>
  <si>
    <t xml:space="preserve">The facility has adequate arrangement storage and supply for portable water in all functional areas  </t>
  </si>
  <si>
    <t>Availability of running and potable water on 24*7 basis</t>
  </si>
  <si>
    <t>Availability of power back up in patient care areas</t>
  </si>
  <si>
    <t>ME D5.1</t>
  </si>
  <si>
    <t xml:space="preserve">The facility has provision of nutritional assessment of the patients </t>
  </si>
  <si>
    <t>Appropriate diet as per nutritional requirement of the patients is prescribed by the treating doctor</t>
  </si>
  <si>
    <t>ME D5.2</t>
  </si>
  <si>
    <t xml:space="preserve">The facility provides diets according to nutritional requirements of the patients </t>
  </si>
  <si>
    <t>Check for the adequacy and frequency of diet as per nutritional requirement</t>
  </si>
  <si>
    <t>Check that all items fixed in diet menu is provided to the patient</t>
  </si>
  <si>
    <t>Check for the Quality of diet provided</t>
  </si>
  <si>
    <t xml:space="preserve">Ask patient &amp; check the  record </t>
  </si>
  <si>
    <t>ME D5.3</t>
  </si>
  <si>
    <t xml:space="preserve">Hospital has standard procedures for preparation, handling, storage and distribution of diets, as per requirement of patients </t>
  </si>
  <si>
    <t xml:space="preserve">There is procedure of requisition of different type of diet from ward to kitchen </t>
  </si>
  <si>
    <t>Normal, Semi-solid, Liquid diet, diet for diabetic patients, low salt and high protein diet etc.</t>
  </si>
  <si>
    <t xml:space="preserve">Clean Linens are provided for all occupied bed </t>
  </si>
  <si>
    <t>Gown are provided to the cases going for surgery or delivery</t>
  </si>
  <si>
    <t>Availability of Blankets, draw sheet, pillow with pillow cover and mackintosh</t>
  </si>
  <si>
    <t>ward has facility to provide sufficient and  clean linen for each patient</t>
  </si>
  <si>
    <t>There is  system to check the cleanliness and quantity of the linen received from laundry</t>
  </si>
  <si>
    <t xml:space="preserve">Staff is aware of their role and responsibilities </t>
  </si>
  <si>
    <t>There is no delay in admission of patient</t>
  </si>
  <si>
    <t xml:space="preserve">There is provision of extra Beds  </t>
  </si>
  <si>
    <t xml:space="preserve">Initial assessment's of all admitted patient done  as per standard protocols 
 </t>
  </si>
  <si>
    <t>The assessment criteria for different clinical conditions are defined and measured in assessment sheet</t>
  </si>
  <si>
    <t>Provisional Diagnosis is maintained</t>
  </si>
  <si>
    <t>Initial assessment is documented preferably within 2 hours</t>
  </si>
  <si>
    <t xml:space="preserve">There is fixed schedule for assessment of stable patients </t>
  </si>
  <si>
    <t xml:space="preserve">For critical patients admitted in the ward there  is provision of reassessment as per need </t>
  </si>
  <si>
    <t xml:space="preserve">Facility has established procedure for handing over of patients from one department to other department </t>
  </si>
  <si>
    <t xml:space="preserve">There is a procedure for consultation of  the patient with other specialist with-in the hospital </t>
  </si>
  <si>
    <t>Patients are referred with referral slip</t>
  </si>
  <si>
    <t>Referral vehicle is being arranged</t>
  </si>
  <si>
    <t xml:space="preserve">Treatment chart are maintained </t>
  </si>
  <si>
    <t>ME E4.4</t>
  </si>
  <si>
    <t xml:space="preserve">Critical patients are monitored continuasly </t>
  </si>
  <si>
    <t>High risk patients are identified and treatment given on priority</t>
  </si>
  <si>
    <t xml:space="preserve">Check for BHT/case sheet/case paper if drugs are prescribed under generic name only </t>
  </si>
  <si>
    <t>Check BHT/case sheet/case paper that drugs are prescribed as per STG</t>
  </si>
  <si>
    <t>High alert drugs are identified in the department.</t>
  </si>
  <si>
    <t>Electrolytes like Potassium chloride, Opioids, Neuro muscular blocking agent, Anti thrombolytic agent, Insulin, Warfarin, Heparin, Adrenergic agonist etc.</t>
  </si>
  <si>
    <t xml:space="preserve">Day to day progress of patients is recorded in BHT/case sheet/case paper </t>
  </si>
  <si>
    <t>Treatment plan, first orders are written on BHT/case sheet/case paper</t>
  </si>
  <si>
    <t xml:space="preserve">Treatment prescribed Inj nursing records </t>
  </si>
  <si>
    <t>ME E8.3</t>
  </si>
  <si>
    <t>Any procedure performed is written on case sheet</t>
  </si>
  <si>
    <t>Dressing, mobilization etc.</t>
  </si>
  <si>
    <t xml:space="preserve">Standard Format for bed head ticket/ Patient case sheet  is available as per state guidelines </t>
  </si>
  <si>
    <t xml:space="preserve">Availability of formats for Treatment Charts, TPR Chart , Intake Output Chat Etc. </t>
  </si>
  <si>
    <t>General order book (GOB), report book, Admission register, lab register, Admission sheet/ bed head ticket, discharge slip, referral slip, referral in/referral out register, OT register, Diet register, Linen register, Drug intend register</t>
  </si>
  <si>
    <t xml:space="preserve">Safe keeping of  patient records </t>
  </si>
  <si>
    <t>ME E9.1</t>
  </si>
  <si>
    <t xml:space="preserve">Assessment is done before discharging patient </t>
  </si>
  <si>
    <t>Discharge is done by a authorized  doctor</t>
  </si>
  <si>
    <t xml:space="preserve">Treating doctor is consulted/ informed  before discharge of patients </t>
  </si>
  <si>
    <t>ME E9.2</t>
  </si>
  <si>
    <t xml:space="preserve">Case summary and follow-up instructions are provided at time of discharge  </t>
  </si>
  <si>
    <t xml:space="preserve">Discharge summary mentions adequately patients clinical condition, treatment given and follow up </t>
  </si>
  <si>
    <t>Discharge summary is given to patients going on LAMA/Referral</t>
  </si>
  <si>
    <t>ME E9.3</t>
  </si>
  <si>
    <t xml:space="preserve">Patient is counselled before  discharge </t>
  </si>
  <si>
    <t xml:space="preserve">Time of discharge is communicated to patient in prior </t>
  </si>
  <si>
    <t>ME E9.4</t>
  </si>
  <si>
    <t>Roles and responsibilities of the staff in disaster are defined</t>
  </si>
  <si>
    <t xml:space="preserve">blood is kept on optimum temperature before transfusion </t>
  </si>
  <si>
    <t xml:space="preserve">Blood transfusion is monitored and regulated by qualified person </t>
  </si>
  <si>
    <t>Blood transfusion note is written in patient's record</t>
  </si>
  <si>
    <t>Paediatric blood bags are available as per requirement</t>
  </si>
  <si>
    <t xml:space="preserve">Any major or minor transfusion reaction is recorded and reported to responsible staff </t>
  </si>
  <si>
    <t>The facility has established procedures for Pre-anaesthetic Check up and maintenance of records</t>
  </si>
  <si>
    <t xml:space="preserve">Pre anaesthesia check up is conducted for elective / Planned surgeries </t>
  </si>
  <si>
    <t xml:space="preserve">Facility has a standard procedure to decent communication of death to relatives </t>
  </si>
  <si>
    <t>Death note is written in patient record</t>
  </si>
  <si>
    <t xml:space="preserve">Death note including efforts done for resuscitation is noted in patient record </t>
  </si>
  <si>
    <t xml:space="preserve">Death summary is given to patient attendant quoting the immediate cause and underlying cause if possible </t>
  </si>
  <si>
    <t>The facility has standard procedures for referring for post-mortem, its recording and meeting its obligation under the law</t>
  </si>
  <si>
    <t>All the deaths where Post-mortem is mandatory, dead bodies are referred to a facility as per state's guideline</t>
  </si>
  <si>
    <t>Facility has system for storage/transfer of unclaimed body for fixed duration  as per state guideline</t>
  </si>
  <si>
    <t>Facility has system for disposal of unclaimed bodies as per state guideline</t>
  </si>
  <si>
    <t>Maternal Health and Child health Services.</t>
  </si>
  <si>
    <t>There is an established procedure for identification of High risk pregnancy and appropriate treatment/referral as per scope of services.</t>
  </si>
  <si>
    <t>Management of PIH and referral of Eclampsia cases</t>
  </si>
  <si>
    <t>Loading dose of Magnesium sulphate is given before referral</t>
  </si>
  <si>
    <t>Management of sepsis</t>
  </si>
  <si>
    <t>Initial Management &amp; Referral of diabetic pregnant mother</t>
  </si>
  <si>
    <t>Management of  severe anaemia &amp; referral</t>
  </si>
  <si>
    <t xml:space="preserve">Blood Transfusion services available for anaemic patients </t>
  </si>
  <si>
    <t xml:space="preserve">Post Partum Care of New-born </t>
  </si>
  <si>
    <t>Maintaining hand hygiene, keeps the baby wrapped (maintains temperature), Checks weight, temperature, respiration, heart rate, colour of skin and cord stump</t>
  </si>
  <si>
    <t>Post partum care of mother</t>
  </si>
  <si>
    <t>PI/RR</t>
  </si>
  <si>
    <t>Ask mother about Checking uterine contraction, bleeding, checking for TPR and output chart, Breast examination and milk initiation and perineal washes</t>
  </si>
  <si>
    <t>ME E18.2</t>
  </si>
  <si>
    <t>The facility ensures adequate stay of mother and new-born in a safe environment as per standard Protocols.</t>
  </si>
  <si>
    <t xml:space="preserve">48 Hour Stay of mothers and new born after delivery </t>
  </si>
  <si>
    <t>ME E18.5</t>
  </si>
  <si>
    <t>There is established procedure for discharge and follow up of mother and new-born.</t>
  </si>
  <si>
    <t>Counselling is done before discharge, Patient is explained about follow up visits</t>
  </si>
  <si>
    <t>Danger Sign for Mother: Bleeding, Pain abdomen, Severe Headache, Visual disturbance, Breathing difficulties, Fever and Chills, Difficulty in Urination, Foul smelling discharge. Danger sign for Baby: Fast &amp; difficult breathing, Fever, Unusual Cold, Does not accept feed, Less active &amp; yellow discoloration of skin</t>
  </si>
  <si>
    <t>Zero dose vaccines are given</t>
  </si>
  <si>
    <t xml:space="preserve">Check for records BCG, Hepatitis-B and  OPV-0 given to New-born </t>
  </si>
  <si>
    <t>Assessment Protocols are available</t>
  </si>
  <si>
    <t>Airway, Breathing, Circulation, Coma, Convulsion, and Dehydration</t>
  </si>
  <si>
    <t>Triage Protocols are  available</t>
  </si>
  <si>
    <t>Emergency, priority and can wait</t>
  </si>
  <si>
    <t>Staff is aware and practices ETAT protocols</t>
  </si>
  <si>
    <t>Staff is skilled in basic life support for Infants and children</t>
  </si>
  <si>
    <t>ETAT checklist is available and practiced</t>
  </si>
  <si>
    <t>ME E19.3</t>
  </si>
  <si>
    <t>Differential diagnosis algorithm are available</t>
  </si>
  <si>
    <t>Weight chart is maintained</t>
  </si>
  <si>
    <t>Assessment of dehydration done as per protocols</t>
  </si>
  <si>
    <t>National Health Program</t>
  </si>
  <si>
    <t xml:space="preserve">The facility provides National health Programme as per operational/Clinical Guidelines </t>
  </si>
  <si>
    <t>Weekly reporting of Presumptive cases on form "P" from IPD</t>
  </si>
  <si>
    <t>ME F1.3</t>
  </si>
  <si>
    <t xml:space="preserve">The facility measures hospital associated infection rates </t>
  </si>
  <si>
    <t>There is a procedure to report cases of Hospital acquired infection</t>
  </si>
  <si>
    <t>Patients are observed for any sign and symptoms of HAI like fever, purulent discharge from surgical site .</t>
  </si>
  <si>
    <t>The facility has defined and established antibiotic policy</t>
  </si>
  <si>
    <t>FNBC guideline: Each unit should have at least 1 wash basin for every 5 beds</t>
  </si>
  <si>
    <t xml:space="preserve">The facility ensures standard practices and materials for decontamination and cleaning of instruments and  procedures areas </t>
  </si>
  <si>
    <t xml:space="preserve">The facility ensures segregation infectious patients </t>
  </si>
  <si>
    <t xml:space="preserve">The facility ensures management of sharps as per guidelines </t>
  </si>
  <si>
    <t xml:space="preserve">Staff knows what to do in case of sharp injury and whom to report. See if any reporting has been done </t>
  </si>
  <si>
    <t xml:space="preserve">Facility has established organizational framework for quality improvement </t>
  </si>
  <si>
    <t xml:space="preserve">Facility has a quality team in place </t>
  </si>
  <si>
    <t>Patient satisfaction surveys are conducted at periodic intervals</t>
  </si>
  <si>
    <t xml:space="preserve"> Patient satisfaction survey done on monthly basis </t>
  </si>
  <si>
    <t>The Department has documented procedure for receiving and initial assessment of the patient</t>
  </si>
  <si>
    <t xml:space="preserve">The Department has documented procedure for admission, shifting and referral of patient </t>
  </si>
  <si>
    <t>The Department has documented procedure for preparation of the patient for surgical procedure</t>
  </si>
  <si>
    <t xml:space="preserve">The Department has documented procedure for transfusion of blood </t>
  </si>
  <si>
    <t>The Department has documented procedure for maintenance of rights and dignity of Patient</t>
  </si>
  <si>
    <t>The Department has documented procedure for record maintenance including   taking consent</t>
  </si>
  <si>
    <t>The Department has documented procedure for counselling of the patient at the time of discharge</t>
  </si>
  <si>
    <t>The Department has documented procedure for sorting,  and distribution of clean linen to patient</t>
  </si>
  <si>
    <t>The Department has documented procedure for end of life care</t>
  </si>
  <si>
    <t xml:space="preserve">Patient safety, CPR </t>
  </si>
  <si>
    <t>The facility seeks continually improvement by practicing Quality method and tools.</t>
  </si>
  <si>
    <t>The facility uses methods for quality improvement in services</t>
  </si>
  <si>
    <t>Mistake proofing</t>
  </si>
  <si>
    <t>Six Sigma</t>
  </si>
  <si>
    <t xml:space="preserve">The facility uses tools for quality improvement in services </t>
  </si>
  <si>
    <t>Bed Occupancy Rate of Male Ward</t>
  </si>
  <si>
    <t xml:space="preserve">Bed Occupancy Rate for Female ward </t>
  </si>
  <si>
    <t xml:space="preserve">Referral Rate </t>
  </si>
  <si>
    <t xml:space="preserve">Bed Turnover rate </t>
  </si>
  <si>
    <t>Discharge rate</t>
  </si>
  <si>
    <t>No. of drugs stock out in the ward</t>
  </si>
  <si>
    <t>Average length of stay for Male wards</t>
  </si>
  <si>
    <t>Average length of stay for Female ward</t>
  </si>
  <si>
    <t xml:space="preserve">Time taken for initial assessment </t>
  </si>
  <si>
    <t xml:space="preserve">LAMA Rate </t>
  </si>
  <si>
    <t xml:space="preserve">IPD Card </t>
  </si>
  <si>
    <t>IPD Score</t>
  </si>
  <si>
    <t>Percent</t>
  </si>
  <si>
    <t>Reference no.</t>
  </si>
  <si>
    <t>Standard Formats are available</t>
  </si>
  <si>
    <t>ME E10.1</t>
  </si>
  <si>
    <t>ME E19.4</t>
  </si>
  <si>
    <t xml:space="preserve">Bed Occupancy Rate </t>
  </si>
  <si>
    <t xml:space="preserve">Physical condition of the buildings is safe for providing patient care </t>
  </si>
  <si>
    <t xml:space="preserve">Availability of personal protective equipment </t>
  </si>
  <si>
    <t>All equipment are covered under the AMC including preventive maintenance</t>
  </si>
  <si>
    <t>Staff is skilled for trouble shooting in case equipment malfunction</t>
  </si>
  <si>
    <t>Periodic cleaning, inspection and  maintenance of the equipment is done by the operator</t>
  </si>
  <si>
    <t>There is system to label/ code the equipment to indicate status of calibration/ verification when recalibration is due</t>
  </si>
  <si>
    <t xml:space="preserve">Check to ensure that there is no seepage , cracks, chipping of plaster </t>
  </si>
  <si>
    <t xml:space="preserve">Every Medical advice and procedure is accompanied with date , time and signature </t>
  </si>
  <si>
    <t>ME E14.1</t>
  </si>
  <si>
    <t>Facility  has provision for Passive  and active culture surveillance of critical &amp; high risk areas</t>
  </si>
  <si>
    <t xml:space="preserve">Facility measures hospital associated infection rates </t>
  </si>
  <si>
    <t>There is procedure for immunization of the staff</t>
  </si>
  <si>
    <t>OB/SI/RR</t>
  </si>
  <si>
    <t>Facility layout ensures separation of routes for clean and dirty items</t>
  </si>
  <si>
    <t xml:space="preserve">Staff knows what to do in case of shape injury. Whom to report. See if any reporting has been done </t>
  </si>
  <si>
    <t>Checklist for Laboratory</t>
  </si>
  <si>
    <t>Compliance 
Full/Partial/No</t>
  </si>
  <si>
    <t xml:space="preserve">All lab services are available in routine working hours </t>
  </si>
  <si>
    <t xml:space="preserve">Emergency lab services are available </t>
  </si>
  <si>
    <t>Facility for on call laboratory technician</t>
  </si>
  <si>
    <t>Availability of Haematology services</t>
  </si>
  <si>
    <t>Hb, TLC, DLC, AEC, Reti count, ESR, PBS, Malaria/Filaria, Platelets count, PCV, Blood grouping, Rh typing.</t>
  </si>
  <si>
    <t>Availability of Bio chemistry services</t>
  </si>
  <si>
    <t>B. sugar, B urea, LFT, KFT, lipid profile</t>
  </si>
  <si>
    <t>Availability of Microbiology services</t>
  </si>
  <si>
    <t>Smear for AFB, KLB, Gram stain for throat Swab, Sputum etc.</t>
  </si>
  <si>
    <t>Availability of urine analysis services</t>
  </si>
  <si>
    <t>Urine for Albumin, Sugar, Deposits, Bile salts, Bile pigments, Ketone Bodies, spc. Gravity, pH.</t>
  </si>
  <si>
    <t>Availability of stool analysis</t>
  </si>
  <si>
    <t>Stool for ova/cyst (EH), Occult blood.</t>
  </si>
  <si>
    <t>Availability of  sputum cytology</t>
  </si>
  <si>
    <t xml:space="preserve">Tests for Diagnosis of malaria (Smear and RDTK) </t>
  </si>
  <si>
    <t xml:space="preserve">Tests for Kala Azar, Dengue, JE, Chikunganya  </t>
  </si>
  <si>
    <t>As per prevalent endemic</t>
  </si>
  <si>
    <t>Availability of Designated Microscopy Centre (AFB)</t>
  </si>
  <si>
    <t>ME  A4.3</t>
  </si>
  <si>
    <t xml:space="preserve">Availability of Skin Smear Examination </t>
  </si>
  <si>
    <t xml:space="preserve">Haemogram,  BT CT, Fasting/PP Sugar, Lipid Profile, Blood Urea , LFT Kidney Function Test </t>
  </si>
  <si>
    <t>ME A 6.1</t>
  </si>
  <si>
    <t>Laboratory provides specific test  for local health problems/ diseases e.g.. Dengue, Kalazar etc.</t>
  </si>
  <si>
    <t xml:space="preserve">Availability  departmental  signage's </t>
  </si>
  <si>
    <t xml:space="preserve">(Numbering of rooms, main department and inter- sectional signage) </t>
  </si>
  <si>
    <t>List of services available are displayed at the entrance</t>
  </si>
  <si>
    <t>Timing for collection of sample and delivery of reports are displayed</t>
  </si>
  <si>
    <t xml:space="preserve">User charges in r/o laboratory services are displayed </t>
  </si>
  <si>
    <t xml:space="preserve">Lab Reports are provided to Patient in proper printed format </t>
  </si>
  <si>
    <t>Separate queue for female patients at lab</t>
  </si>
  <si>
    <t xml:space="preserve">Check the availability of ramp in lab building area /sample collection area </t>
  </si>
  <si>
    <t xml:space="preserve">Laboratory has a system to ensure the confidentiality of the reports generated </t>
  </si>
  <si>
    <t xml:space="preserve">Laboratory staff do not discuss the lab result and reports are kept in secure place </t>
  </si>
  <si>
    <t xml:space="preserve">HIV positive reports/pregnancy reports are communicated as per NACO guidelines </t>
  </si>
  <si>
    <t xml:space="preserve">Informed Consent is taken before HIV  testing, Biopsy and any other invasive procedure </t>
  </si>
  <si>
    <t>Before testing for HIV patient is informed the that  test is voluntary and result will be disclosed to  him/her only</t>
  </si>
  <si>
    <t>Pre test counselling is done before HIV testing</t>
  </si>
  <si>
    <t>Facility ensures that there are no financial barrier to access and that there is financial protection given from cost of care.</t>
  </si>
  <si>
    <t xml:space="preserve">Free Diagnostic tests for Pregnant women &amp; Infant </t>
  </si>
  <si>
    <t>Check that  patient has not incurred expenditure on purchasing consumables from outside.</t>
  </si>
  <si>
    <t>Check that  patient party not incurred expenditure on diagnostics from outside.</t>
  </si>
  <si>
    <t xml:space="preserve">The facility provide free of cost treatment to Below Poverty Line(BPL) patients without administrative hassles </t>
  </si>
  <si>
    <t xml:space="preserve">Tests are free of cost for BPL patients </t>
  </si>
  <si>
    <t xml:space="preserve">Cashless investigation by empanelled lab for JSSK beneficiaries for the test which are not available within the facility </t>
  </si>
  <si>
    <t xml:space="preserve">Laboratory space is adequate for carrying out activities </t>
  </si>
  <si>
    <t xml:space="preserve">Adequate area for sample collection, waiting, performing test, keeping equipment and storage of drugs and records </t>
  </si>
  <si>
    <t>Availability of adequate waiting area</t>
  </si>
  <si>
    <t>Availability of drinking water near laboratory.</t>
  </si>
  <si>
    <t>ME C 1.3</t>
  </si>
  <si>
    <t xml:space="preserve">Demarcated sample collection area </t>
  </si>
  <si>
    <t xml:space="preserve">Demarcated testing area </t>
  </si>
  <si>
    <t xml:space="preserve">Designated report writing area </t>
  </si>
  <si>
    <t xml:space="preserve">Demarcated washing and waste disposal area </t>
  </si>
  <si>
    <t>ME C 1.5</t>
  </si>
  <si>
    <t>ME C 1.7</t>
  </si>
  <si>
    <t xml:space="preserve">Unidirectional flow of services </t>
  </si>
  <si>
    <t>Sample collection- Sample processing- Analytical area- reporting.</t>
  </si>
  <si>
    <t>Standard C 2</t>
  </si>
  <si>
    <t>Laboratory does not have temporary connections and loose hanging wires</t>
  </si>
  <si>
    <t xml:space="preserve">Adequate electrical sockets are provided for safe and smooth operation of lab equipment </t>
  </si>
  <si>
    <t>Work benches are chemical resistant</t>
  </si>
  <si>
    <t>Floors of the Laboratory are non slippery and even its surface is acid resistant</t>
  </si>
  <si>
    <t>Laboratory has plan for  safe storage and handling of potentially flammable materials.</t>
  </si>
  <si>
    <t>Lab has installed fire Extinguishers to handle fire ABC type</t>
  </si>
  <si>
    <t>Check if expiry date for fire extinguishers are displayed on each extinguisher as well as due date for next refilling is clearly mentioned</t>
  </si>
  <si>
    <t xml:space="preserve">Availability of Lab. technicians </t>
  </si>
  <si>
    <t>Two Lab technicians</t>
  </si>
  <si>
    <t>Training on Internal and External Quality Assurance</t>
  </si>
  <si>
    <t>Laboratory Safety</t>
  </si>
  <si>
    <t>Staff is skilled for maintaining Laboratory records</t>
  </si>
  <si>
    <t>Regular availability of supplies for Laboratory</t>
  </si>
  <si>
    <t xml:space="preserve">Clean slides, slide markers, gloves, transport medium, test tubes, vials, swabs, culture bottles, Zeil Neelsen Acid Fast stain, sealing material etc. </t>
  </si>
  <si>
    <t>Availability of RD kits.</t>
  </si>
  <si>
    <t>RDK for malaria/typhoid and faecal contamination of water.</t>
  </si>
  <si>
    <t>BP apparatus, Stethoscope at sample collection area</t>
  </si>
  <si>
    <t xml:space="preserve">Availability of functional  equipment for sample collection and processing </t>
  </si>
  <si>
    <t>Micropipettes , Spirit lamp, Centrifuge, Water Bath, Hot air oven.</t>
  </si>
  <si>
    <t>Availability of equipment for storage and transfer of samples</t>
  </si>
  <si>
    <t>Ice box, stool transport carrier, test tube rack, refrigerator, smear transporting box, sterile leak proof containers.</t>
  </si>
  <si>
    <t xml:space="preserve">Availability of functional Microscopy equipment </t>
  </si>
  <si>
    <t xml:space="preserve">Binocular Micro scope , FNAC, staining rack </t>
  </si>
  <si>
    <t>Availability of equipment for testing &amp; analysis</t>
  </si>
  <si>
    <t>Photocalorie meter, semi autoanalyzer, glucometer.</t>
  </si>
  <si>
    <t>Autoclave/Boiler</t>
  </si>
  <si>
    <t xml:space="preserve">The Department have patient furniture and fixtures as per load and service provision </t>
  </si>
  <si>
    <t xml:space="preserve">Availability of fixtures at lab </t>
  </si>
  <si>
    <t>Illumination at work stations, Electrical fixture for lab equipment and storage equipment</t>
  </si>
  <si>
    <t xml:space="preserve">Availability of furniture </t>
  </si>
  <si>
    <t>Lab stools, Work bench's,  rack and cupboard for storage of reagent ,Patient stool, Chair table</t>
  </si>
  <si>
    <t>ME D 1.1</t>
  </si>
  <si>
    <t>Agency/ is identified for maintenance of the equipment</t>
  </si>
  <si>
    <t>There is a system of timely corrective  break down maintenance of the equipment</t>
  </si>
  <si>
    <t>There is a system to label Defective/Out of order equipment and they are stored appropriately until its  repair</t>
  </si>
  <si>
    <t>Laboratory has a system to update correction factor after calibration of equipment (if required)</t>
  </si>
  <si>
    <t>Each lot of reagents matched against earlier tested in-use reagent lot or with suitable reference material before being put in service and result's are recorded.</t>
  </si>
  <si>
    <t xml:space="preserve">There is a established procedure for forecasting and indenting of drugs and consumables </t>
  </si>
  <si>
    <t>There is established system of timely  indenting of consumables and reagents</t>
  </si>
  <si>
    <t xml:space="preserve">Reagents and consumables are kept away from water and sources of  heat,
direct sunlight </t>
  </si>
  <si>
    <t>Reagents are labelled appropriately</t>
  </si>
  <si>
    <t>Reagents label contain name, concentration, date of preparation/opening, date of expiry, storage conditions and warning</t>
  </si>
  <si>
    <t>No expired reagent found</t>
  </si>
  <si>
    <t>Department maintains stock and expenditure register of reagents</t>
  </si>
  <si>
    <t xml:space="preserve">There is no stock out of reagents </t>
  </si>
  <si>
    <t>Check, if temperature charts are maintained and updated periodically</t>
  </si>
  <si>
    <t>Regular Defrosting is done</t>
  </si>
  <si>
    <t>Hospital infrastructure is adequately maintained.</t>
  </si>
  <si>
    <t xml:space="preserve">The facility has a policy of removal of condemned junk material </t>
  </si>
  <si>
    <t>No condemned/Junk material found in the lab</t>
  </si>
  <si>
    <t>Adequate illumination in the laboratory.</t>
  </si>
  <si>
    <t>Temperature control and ventilation in the laboratory.</t>
  </si>
  <si>
    <t xml:space="preserve">Availability of Eye washing facility </t>
  </si>
  <si>
    <t>Availability of power back up in laboratory</t>
  </si>
  <si>
    <t>The facility ensure relevant processes are in compliance with the statutory requirements</t>
  </si>
  <si>
    <t>Any positive report of notifiable disease is intimated to designated authorities within the stipulated time-limit</t>
  </si>
  <si>
    <t xml:space="preserve">Staff is aware of their role and responsibilities 
</t>
  </si>
  <si>
    <t>Check for system of recording time of reporting and relieving (Attendance register/ Biometrics etc.)</t>
  </si>
  <si>
    <t>The facility ensures adherence to dress code as mandated by its administration / the health department</t>
  </si>
  <si>
    <t xml:space="preserve">Technician and support staff adhere to their respective dress code </t>
  </si>
  <si>
    <t xml:space="preserve"> Unique  laboratory identification number  is given to each patient sample </t>
  </si>
  <si>
    <t>Patient demographic details are recorded in laboratory records</t>
  </si>
  <si>
    <t xml:space="preserve">Laboratory has referral linkage for test, which are not available at the facility </t>
  </si>
  <si>
    <t xml:space="preserve">Facility gets referred patients from lower level of facility </t>
  </si>
  <si>
    <t>e.g.: linkage for disease surveillance and water testing</t>
  </si>
  <si>
    <t xml:space="preserve">Printed formats for requisition and reporting are available </t>
  </si>
  <si>
    <t xml:space="preserve">Lab records are labelled and indexed </t>
  </si>
  <si>
    <t>Records are maintained for the laboratory</t>
  </si>
  <si>
    <t xml:space="preserve">Test registers, IQAS/EQAS Registers, Expenditure registers, Accession list etc. </t>
  </si>
  <si>
    <t>Laboratory has adequate facility for storage of records</t>
  </si>
  <si>
    <t>Laboratory has a system of easy retrieval of record</t>
  </si>
  <si>
    <t>Ask for retrieval of a sample record</t>
  </si>
  <si>
    <t xml:space="preserve">The facility has Disaster Management Plan in place </t>
  </si>
  <si>
    <t>The staff is aware of Disaster Plan</t>
  </si>
  <si>
    <t xml:space="preserve">There is a procedure for handling medico legal cases </t>
  </si>
  <si>
    <t>Samples of medico legal cases are identified, Secured, preserved and processed</t>
  </si>
  <si>
    <t>Requisition and reports are marked with MLC, and the reports are handed over to authorized personnel only</t>
  </si>
  <si>
    <t>Requisitions of all laboratory test are received on designated and apparent forms.</t>
  </si>
  <si>
    <t xml:space="preserve">Request form contains relevant information: Name and identification number of patient, name of authorized requester, type of primary sample, examination requested, date and time of primary sample collection and date and time of receipt of sample by laboratory, </t>
  </si>
  <si>
    <t>Instructions for collection and handling of primary samples are communicated to those responsible for collection</t>
  </si>
  <si>
    <t>Laboratory has system in place to label the primary samples</t>
  </si>
  <si>
    <t>Laboratory has system to trace the primary sample from requisition form</t>
  </si>
  <si>
    <t>Laboratory has system in place to  monitor  transportation of the  sample</t>
  </si>
  <si>
    <t xml:space="preserve">Transportation of sample includes:  Time frame, temperature and carrier specified for transportation </t>
  </si>
  <si>
    <t xml:space="preserve">There are established  procedures for testing Activities </t>
  </si>
  <si>
    <t>Testing procedure are readily available at work station and staff is aware of the same</t>
  </si>
  <si>
    <t>Laboratory has Biological reference interval for its examination of various results</t>
  </si>
  <si>
    <t>Laboratory has identified critical intervals for which immediate notification is done to concerned physician</t>
  </si>
  <si>
    <t xml:space="preserve">There are established  procedures for Post-testing activities </t>
  </si>
  <si>
    <t>Laboratory has a system to review the results of examination by authorized person before release of the report</t>
  </si>
  <si>
    <t>Laboratory has format for reporting of results</t>
  </si>
  <si>
    <t>Laboratory has system to provide the reports within defined cycle time for each category of patient -routine and emergency</t>
  </si>
  <si>
    <t>Laboratory results written in reports are legible without error in transcription</t>
  </si>
  <si>
    <t>Laboratory has defined the retention period and disposal of used sample</t>
  </si>
  <si>
    <t>Laboratory has a system to retain the copies of reported results, which are promptly retrieved when required</t>
  </si>
  <si>
    <t xml:space="preserve">Weekly reporting of Confirmed cases on form "L" from laboratory </t>
  </si>
  <si>
    <t>Periodic medical check-up's of the staff is undertaken</t>
  </si>
  <si>
    <t xml:space="preserve">Staff aware of when to hand wash </t>
  </si>
  <si>
    <t>Proper cleaning of procedure site  with antisepsis</t>
  </si>
  <si>
    <t xml:space="preserve"> before drawing blood, </t>
  </si>
  <si>
    <t>Availability of lab aprons/coats</t>
  </si>
  <si>
    <t xml:space="preserve">Staff adheres to standard personal protection practices </t>
  </si>
  <si>
    <t>No reuse of disposable gloves and Masks.</t>
  </si>
  <si>
    <t xml:space="preserve">Facility ensures standard practices and materials for decontamination and clean ing of instruments and  procedures areas </t>
  </si>
  <si>
    <t xml:space="preserve">Facility ensures standard practices and material for disinfection and sterilization of instruments and equipment </t>
  </si>
  <si>
    <t>Disinfection of reusable glassware</t>
  </si>
  <si>
    <t>Disinfection by hot air oven at 160 oC for 1 hour</t>
  </si>
  <si>
    <t xml:space="preserve">Facility ensures availability of  standard material for cleaning and disinfection of patient care areas </t>
  </si>
  <si>
    <t>Chlorine solution, Gluteraldehye, Carbolic acid(If Gluteraldehyde-Check for its activation period.)</t>
  </si>
  <si>
    <t>Cleaning equipment like broom are not used in Laboratory</t>
  </si>
  <si>
    <t>Precaution with infectious patients like TB</t>
  </si>
  <si>
    <t>Disposal of sputum cups as per guidelines</t>
  </si>
  <si>
    <t>There is system to take feed back from clinician about quality of services</t>
  </si>
  <si>
    <t>Internal Quality assurance programme is in place</t>
  </si>
  <si>
    <t>Standards are run at defined interval</t>
  </si>
  <si>
    <t>Control charts are prepared and outliers are identified.</t>
  </si>
  <si>
    <t>Onsite evaluation done Monthly
Random Blinded rechecking (RBRC) done Monthly</t>
  </si>
  <si>
    <t>External quality assurance under NACP</t>
  </si>
  <si>
    <t xml:space="preserve">Facility has established, documented implemented and maintained Standard Operating Procedures for all key processes and support services. </t>
  </si>
  <si>
    <t>Current version of SOP are available with the respective process owners</t>
  </si>
  <si>
    <t>Laboratory has documented process for Collection and handling of primary sample</t>
  </si>
  <si>
    <t>Laboratory has documented procedure for transportation of primary sample with specification about time frame, temperature and carrier</t>
  </si>
  <si>
    <t>Laboratory has documented process on acceptance and rejection of primary samples</t>
  </si>
  <si>
    <t>Laboratory has documented procedure on receipt, labelling, processing and reporting of primary sample</t>
  </si>
  <si>
    <t>Laboratory has documented system for storage of examined samples</t>
  </si>
  <si>
    <t>Laboratory has documented system for repeat tests due to analytical failure</t>
  </si>
  <si>
    <t xml:space="preserve">Laboratory has documented validated procedure for examination of samples </t>
  </si>
  <si>
    <t>Laboratory has documented biological reference intervals</t>
  </si>
  <si>
    <t>Laboratory has documented critical reference values and procedure for immediate reporting of results</t>
  </si>
  <si>
    <t xml:space="preserve">Laboratory has documented procedure for release of reports including details of personal, authorised to release the results and details of recipient's of the reports </t>
  </si>
  <si>
    <t>Laboratory has documented internal quality control system to verify the quality of results</t>
  </si>
  <si>
    <t>Laboratory has  documented External Quality assurance program</t>
  </si>
  <si>
    <t>Laboratory has documented procedure for calibration of equipment</t>
  </si>
  <si>
    <t>Laboratory has documented procedure for validation of results of reagents ,stains , media and kits etc. wherever required</t>
  </si>
  <si>
    <t>Laboratory has documented system of resolution of complaints and other feedback received from patients, clinicians and RKS members.</t>
  </si>
  <si>
    <t>Laboratory has documented procedure for examination by referral laboratories</t>
  </si>
  <si>
    <t>Laboratory has documented system for storage, retaining and retrieval of laboratory records, primary sample, Examination sample and reports of results.</t>
  </si>
  <si>
    <t>Laboratory has documented system for control of its documents</t>
  </si>
  <si>
    <t>Laboratory has documented procedure for preventive and break down maintenance</t>
  </si>
  <si>
    <t>Laboratory has documented procedure for internal audits</t>
  </si>
  <si>
    <t xml:space="preserve">Laboratory has documented procedure for purchase of External  services and supplies  </t>
  </si>
  <si>
    <t xml:space="preserve">Check, if staff is a aware of relevant part of SOPs </t>
  </si>
  <si>
    <t xml:space="preserve">Work instruction for Internal Quality control, </t>
  </si>
  <si>
    <t xml:space="preserve">Control charts </t>
  </si>
  <si>
    <t>No. of HIV test done per 1000 population</t>
  </si>
  <si>
    <t>No. of VDRL test done per 1000 population</t>
  </si>
  <si>
    <t>No. of Blood Smear Examined per 1000 population</t>
  </si>
  <si>
    <t>No. of AFB Examined per 1000 population</t>
  </si>
  <si>
    <t>No. of HB test done per 1000 population</t>
  </si>
  <si>
    <t>Lab test done per patients in OPD</t>
  </si>
  <si>
    <t>Lab test done per patients IPD</t>
  </si>
  <si>
    <t xml:space="preserve">No of test not matched in validation </t>
  </si>
  <si>
    <t>Z score for biochemistry or equivalent</t>
  </si>
  <si>
    <t xml:space="preserve">Z score for haematology or equivalent </t>
  </si>
  <si>
    <t xml:space="preserve">Down time of critical equipment </t>
  </si>
  <si>
    <t xml:space="preserve">Turn around time for routine lab investigations </t>
  </si>
  <si>
    <t xml:space="preserve">Turn around time for emergency lab investigations </t>
  </si>
  <si>
    <t>% of critical values reported within one hour</t>
  </si>
  <si>
    <t xml:space="preserve">Report correlation rate </t>
  </si>
  <si>
    <t>Proportion of lab report co related with clinical examination</t>
  </si>
  <si>
    <t xml:space="preserve">Proportion of false positive /false negative </t>
  </si>
  <si>
    <t xml:space="preserve"> For Rapid diagnostic Kit test</t>
  </si>
  <si>
    <t xml:space="preserve">Waiting time at sample collection area </t>
  </si>
  <si>
    <t>Number of stock out incidences of reagents</t>
  </si>
  <si>
    <t xml:space="preserve">Laboratory Score Card </t>
  </si>
  <si>
    <t>Laboratory   Score</t>
  </si>
  <si>
    <t>Obtained</t>
  </si>
  <si>
    <t xml:space="preserve">Checklist for Radiology </t>
  </si>
  <si>
    <t>Availability of X-ray services</t>
  </si>
  <si>
    <t>for chest, bones, skull, spine and  abdomen.</t>
  </si>
  <si>
    <t>Availability of Dental X-ray Services</t>
  </si>
  <si>
    <t xml:space="preserve">Dental X-ray. </t>
  </si>
  <si>
    <t>Availability/Functional linkage of ultrasound services</t>
  </si>
  <si>
    <t xml:space="preserve"> Pre natal diagnostic procedure: Ultrasonography,</t>
  </si>
  <si>
    <t xml:space="preserve">Availability  departmental  signage </t>
  </si>
  <si>
    <t>(Numbering and rooms, main department and inter- sectional signage )</t>
  </si>
  <si>
    <t>Display of PNDT Notice at USG</t>
  </si>
  <si>
    <t>Notice in local language is displayed at entrance of  USG department that  All persons including the employer, 
employee or any other person associated with department shall not conduct or associate with or help in carrying out detection or disclosure of sex of foetus in any manner</t>
  </si>
  <si>
    <t>Display of cautionary signage outside the X-ray department</t>
  </si>
  <si>
    <t>Radiation hazard sign and caution for pregnant women and children</t>
  </si>
  <si>
    <t>Timing for taking X-ray  and collection of reports are displayed outside the X-ray department</t>
  </si>
  <si>
    <t>User charges in r/o X-ray services are displayed at entrance</t>
  </si>
  <si>
    <t xml:space="preserve">Reports are provided to Patient in proper printed format </t>
  </si>
  <si>
    <t xml:space="preserve">Female attendant should accompany female patients during radiological procedures </t>
  </si>
  <si>
    <t>Check the availability of ramp in OPD/ X-ray room</t>
  </si>
  <si>
    <t>X-ray department  has provision of privacy while taking  X-ray.</t>
  </si>
  <si>
    <t>USG  department  has provision of privacy while taking  sonography</t>
  </si>
  <si>
    <t xml:space="preserve">provision of screen </t>
  </si>
  <si>
    <t>Radiology  has system to ensure the confidentiality of the reports</t>
  </si>
  <si>
    <t xml:space="preserve">Radiology staff do not discuss the X-Ray/USG result outside. And reports are kept in secure place </t>
  </si>
  <si>
    <t>Facility has defined and established procedures for informing patient about their medical condition and involving them in treatement planning, and facilitates informed decision making.</t>
  </si>
  <si>
    <t>Form F for USG under PNDT maintained for scan of pregnant woman</t>
  </si>
  <si>
    <t xml:space="preserve">Free radiology services for Pregnant women and infant </t>
  </si>
  <si>
    <t>USG and X-ray</t>
  </si>
  <si>
    <t>Check that  patient/attendant has not incurred expenditure on having Radiological Investigation(s) from outside.</t>
  </si>
  <si>
    <t xml:space="preserve">Tests are free of cost to BPL patients </t>
  </si>
  <si>
    <t>JSSK beneficiaries get free investigations even for the tests not available at the facility</t>
  </si>
  <si>
    <t>Check that empanelled labs are providing cashless facilities.</t>
  </si>
  <si>
    <t>Room Size of X-ray unit is  as per AERB safety code</t>
  </si>
  <si>
    <t>Room housing shall not be less than 18 sq m, any dimension not less than 4m</t>
  </si>
  <si>
    <t>Unshielded opening  for Ventilation and natural light has been provided in X-ray room as per AERB safety code</t>
  </si>
  <si>
    <t>Unshielded opening in X-ray room shall be located above height of 2 m from finished floor level outside the X-ray room</t>
  </si>
  <si>
    <t>Installation of control panel of X-ray equipment is as Per AERB safety Code</t>
  </si>
  <si>
    <t xml:space="preserve">Control panel of X-ray equipment operation at 125 kVp or above shall be installed in a separate room located outside contiguous to X-ray room, with appropriate shielding, direct viewing and oral communication facility </t>
  </si>
  <si>
    <t>Distance between control panel and X-ray unit is as per AERB safety code</t>
  </si>
  <si>
    <t>The distance between control panel and X-ray unit shall not be less than 3 m</t>
  </si>
  <si>
    <t>Location of dark room is as per AERB safety code</t>
  </si>
  <si>
    <t>Dark room is located such that no significant primary or secondary X-ray reaches inside dark room</t>
  </si>
  <si>
    <t>Dark room has X-ray developing tanks with water supply</t>
  </si>
  <si>
    <t>SS processing tank to accommodate 14"X 17" approx. capacity of 13 litre</t>
  </si>
  <si>
    <t>Dark room has provision of safe light in dark room</t>
  </si>
  <si>
    <t xml:space="preserve">There is separate storage area for undeveloped X-ray films and personal monitoring devices in protected area away from radiation sources </t>
  </si>
  <si>
    <t xml:space="preserve">Corridors are wide enough for movement of trolleys and stretchers </t>
  </si>
  <si>
    <t>2-3 meters</t>
  </si>
  <si>
    <t>Internal Layout of X-ray department is unidirectional</t>
  </si>
  <si>
    <t>No criss cross in the movement patient traffic and services flow</t>
  </si>
  <si>
    <t>X-ray - does not have temporary connections and loosely hanging wires</t>
  </si>
  <si>
    <t xml:space="preserve">Switch Boards other electrical installation are intact </t>
  </si>
  <si>
    <t>Stabilizer is provided for X-ray machine</t>
  </si>
  <si>
    <t xml:space="preserve">Floors of the Radiology department are non slippery and even </t>
  </si>
  <si>
    <t>Window and door in X-ray room is provided with lead lining</t>
  </si>
  <si>
    <t>Thickness of walls at X room are as AERB safety code</t>
  </si>
  <si>
    <t>X-ray department should not be located adjacent to patient care area</t>
  </si>
  <si>
    <t>Radiology department  has installed fire Extinguisher for fighting Type A,B and C Fire</t>
  </si>
  <si>
    <t>Check the expiry date for fire extinguishers are displayed on each extinguisher as well as due date for next refilling is clearly mentioned</t>
  </si>
  <si>
    <t>Availability of Radiographer</t>
  </si>
  <si>
    <t>One radiographer</t>
  </si>
  <si>
    <t>Training on radiation safety</t>
  </si>
  <si>
    <t xml:space="preserve">Radiographers are skilled to operating equipment </t>
  </si>
  <si>
    <t>Availability Consumables</t>
  </si>
  <si>
    <t>X-ray films, Developer, Fixer, USG gel, printing paper</t>
  </si>
  <si>
    <t>Lead apron with hanger, lead shield</t>
  </si>
  <si>
    <t>Verify Presence of following Drugs:-Inj Dopamine, Inj Adrenaline, Inj Hydrocortisone Succinate, Inj Chlorpheniramine Maleate,Inj Ranitidine, Inj Onendestron</t>
  </si>
  <si>
    <t>TLD badges</t>
  </si>
  <si>
    <t xml:space="preserve">Availability of  functional X-ray machines </t>
  </si>
  <si>
    <t xml:space="preserve">300 MA X-ray machine </t>
  </si>
  <si>
    <t>Availability of functional Dental X-Ray Machine</t>
  </si>
  <si>
    <t>At least one</t>
  </si>
  <si>
    <t>Availability of functional Ultrasonography</t>
  </si>
  <si>
    <t>Desirable in the facility. Otherwise functional linkage with nearby facility.</t>
  </si>
  <si>
    <t>Availability of Accessories for X-ray</t>
  </si>
  <si>
    <t>Cassettes X-ray, Intensifying screen X-ray, Lead letter (A-Z),Letter  figures (0-9) and R &amp; L</t>
  </si>
  <si>
    <t xml:space="preserve">Availability of attachment/ accessories </t>
  </si>
  <si>
    <t xml:space="preserve">X-ray hangers, Bucky Stand </t>
  </si>
  <si>
    <t xml:space="preserve">X-ray View box, Electrical fixture for equipment </t>
  </si>
  <si>
    <t xml:space="preserve">  Rack and cupboard , Chair table</t>
  </si>
  <si>
    <t xml:space="preserve">Operating instructions  and factor charts are available with the equipment </t>
  </si>
  <si>
    <t>There is established system of timely  indenting of X-ray films, fixer and developers etc.</t>
  </si>
  <si>
    <t xml:space="preserve">Fixers, developer and X-ray films/ consumables are kept away from water and sources of  heat,
direct sunlight </t>
  </si>
  <si>
    <t>Fixers and  developer are labelled properly</t>
  </si>
  <si>
    <t>Department maintains stock and expenditure register of chemicals and X-ray films</t>
  </si>
  <si>
    <t>There is procedure for replenishing drug tray</t>
  </si>
  <si>
    <t>There is no stock out of x-ray films</t>
  </si>
  <si>
    <t>No condemned/Junk material in the X-ray and USG</t>
  </si>
  <si>
    <t>Adequate illumination at work station at X-ray room</t>
  </si>
  <si>
    <t>Adequate illumination at workstation at USG</t>
  </si>
  <si>
    <t>Only one patient is allowed one time in X room</t>
  </si>
  <si>
    <t>Warning light is provided outside X-ray room and its been used when unit is functional</t>
  </si>
  <si>
    <t>Protective apron and gloves are being provided to relative of the child patient who escort the child for X-ray examination/ immobilisation support is provided to children</t>
  </si>
  <si>
    <t>X-ray room has been kept closed at the time of radiation exposure</t>
  </si>
  <si>
    <t>Lead apron and other protective equipment are available with radiation workers and they are using it</t>
  </si>
  <si>
    <t>TLD badges are available with all staff of X-ray department and records of its regular assessment is done by  X-ray department</t>
  </si>
  <si>
    <t>Temperature control and ventilation in X-ray room</t>
  </si>
  <si>
    <t>Temperature control and ventilation in dark room</t>
  </si>
  <si>
    <t>Exhaust in dark room</t>
  </si>
  <si>
    <t>Temperature control and ventilation  USG</t>
  </si>
  <si>
    <t>Availability of power back up in Radiology and USG room</t>
  </si>
  <si>
    <t>X-ray has valid registration from AERB.</t>
  </si>
  <si>
    <t>X-ray department has  layout approval from AERB</t>
  </si>
  <si>
    <t>X-ray department has type approval of equipment with QA test report for X-ray machine</t>
  </si>
  <si>
    <t xml:space="preserve">USG department has registration under PCPNDT </t>
  </si>
  <si>
    <t>Duplicate copy of Certificate of registration under  Form B is displayed inside the department</t>
  </si>
  <si>
    <t xml:space="preserve">USG is taken by staff qualified as per PCPNDT </t>
  </si>
  <si>
    <t>Records of submission of Form F to appropriate district authorities</t>
  </si>
  <si>
    <t xml:space="preserve">The Staff is aware of their role and responsibilities 
</t>
  </si>
  <si>
    <t>There is procedure to ensure that the staff is available on duty as per duty roster</t>
  </si>
  <si>
    <t xml:space="preserve"> Technician and support staff adhere to their respective dress code </t>
  </si>
  <si>
    <t xml:space="preserve"> Unique  identification number  is given to each patient  </t>
  </si>
  <si>
    <t>Patient demographic details are recorded in radiology/USG records</t>
  </si>
  <si>
    <t>Check for that patient demographics like Name, age, Sex, Chief complaint, etc.</t>
  </si>
  <si>
    <t xml:space="preserve">There is procedure for referral of patient for which services can not be provided  at the facility  </t>
  </si>
  <si>
    <t>Women in reproductive age are asked for pregnancy (LMP)before X-ray</t>
  </si>
  <si>
    <t>Notice in local language is displayed at entrance of  X-ray department asking every female to inform radiographer/radiologist whether she is likely to be pregnant</t>
  </si>
  <si>
    <t>Radiology records are labelled and indexed and maintained.</t>
  </si>
  <si>
    <t xml:space="preserve">Radiology has adequate facility for storage of records </t>
  </si>
  <si>
    <t xml:space="preserve">Procedure for handling of  MLC </t>
  </si>
  <si>
    <t>Requisition and reports are marked with MLC and reports are handed over to authorize person</t>
  </si>
  <si>
    <t>Requisition of all X-ray examination  is done in request form</t>
  </si>
  <si>
    <t>Request form contain information: Name and identification number of patient, Provisional diagnosis, Indication for the investigation, name of authorized requester, examination requested,  type of X-ray, date and time of X-ray taken and date and time of receipt of X-ray from X-ray department</t>
  </si>
  <si>
    <t>X-ray department has system in place to label the X-rays</t>
  </si>
  <si>
    <t>X-ray has system to trace the X-ray from requisition form</t>
  </si>
  <si>
    <t>Requisition of all USG examination  is done in request form</t>
  </si>
  <si>
    <t xml:space="preserve">The USG department has system in place to label the USGs </t>
  </si>
  <si>
    <t>Preparation of the patient is done as per requirement</t>
  </si>
  <si>
    <t xml:space="preserve">Instructions to be followed by patient for USG are displayed in local language at reception </t>
  </si>
  <si>
    <t>The X-ray taking and processing procedure are readily available at work station and staff is aware of it</t>
  </si>
  <si>
    <t>The Radiographer is aware of operation of X-ray machine</t>
  </si>
  <si>
    <t>USG of the patient is taken as per consultant requirement</t>
  </si>
  <si>
    <t>The X-ray department has format for reporting of results</t>
  </si>
  <si>
    <t>The USG department has format for reporting of results</t>
  </si>
  <si>
    <t>For Alopecia, Gonadal atrophy, Peripheral Blood Smear</t>
  </si>
  <si>
    <t>Open the tap. Ask the Staff,  water is available 24X7</t>
  </si>
  <si>
    <t xml:space="preserve">Staff is aware of when to hand wash </t>
  </si>
  <si>
    <t>Disposal of Fixer and Developer</t>
  </si>
  <si>
    <t xml:space="preserve">The facility has established external assurance programmes at relevant departments </t>
  </si>
  <si>
    <t>The Department has documented procedure for process of taking and handling X-ray</t>
  </si>
  <si>
    <t>The Department has documented procedure for acceptance and rejection of X-ray taken</t>
  </si>
  <si>
    <t xml:space="preserve">The Department has documented procedure for receipt, labelling , Processing and reporting of X-ray </t>
  </si>
  <si>
    <t>The Department has documented procedure for taking X-ray in emergency conditions</t>
  </si>
  <si>
    <t>The Department has documented procedure for quality control system to verify the quality of results</t>
  </si>
  <si>
    <t>The Department has documented system for repeat X-ray.</t>
  </si>
  <si>
    <t xml:space="preserve">The Department has documented procedure for storage, retaining and retrieval of department records, and reports of results. </t>
  </si>
  <si>
    <t>The Department has documented procedure preventive and break down maintenance</t>
  </si>
  <si>
    <t>The Department has documented procedure for purchase of External  services and supplies</t>
  </si>
  <si>
    <t>The Department has documented procedure for inventory management</t>
  </si>
  <si>
    <t>The Department has documented procedure for radiation safety of staff , patients and visitors</t>
  </si>
  <si>
    <t xml:space="preserve">Work Instructions are displayed for radiation safety </t>
  </si>
  <si>
    <t>Factor chart, radiation safety, development for x-ray films</t>
  </si>
  <si>
    <t xml:space="preserve">X-ray done per 1000 OPD patient </t>
  </si>
  <si>
    <t xml:space="preserve">X-ray done per 1000 IPD patient </t>
  </si>
  <si>
    <t>Ultrasound done per 1000 OPD patient</t>
  </si>
  <si>
    <t>No. of dental X-ray per 1000 dental OPD</t>
  </si>
  <si>
    <t xml:space="preserve">Downtime for  critical equipment </t>
  </si>
  <si>
    <t xml:space="preserve">Turn around time for X-Ray film development </t>
  </si>
  <si>
    <t xml:space="preserve">Proportion of wastage of films </t>
  </si>
  <si>
    <t>Proportion of X-ray rejected/repeated</t>
  </si>
  <si>
    <t>Proportion of scans for which F form is filled out of pregnant women scanned</t>
  </si>
  <si>
    <t xml:space="preserve">No of events of over limit of radiation exposure </t>
  </si>
  <si>
    <t>Average waiting time at radiology</t>
  </si>
  <si>
    <t>Average waiting time at USG</t>
  </si>
  <si>
    <t>Incidences of X- ray films stock-out</t>
  </si>
  <si>
    <t xml:space="preserve">Radiology Score Card </t>
  </si>
  <si>
    <t>Radiology Score</t>
  </si>
  <si>
    <t xml:space="preserve">National Quality Assurance Standards for CHC </t>
  </si>
  <si>
    <t>Checklist for Pharmacy &amp; Stores</t>
  </si>
  <si>
    <t xml:space="preserve">Compliance </t>
  </si>
  <si>
    <t xml:space="preserve">Dispensary services are available during OPD hours </t>
  </si>
  <si>
    <t xml:space="preserve">Facility ensure access to drug store after OPD hours
</t>
  </si>
  <si>
    <t>Availability of Drugs under NVBDCP</t>
  </si>
  <si>
    <t>Chloroquine, Primaquine, ACT (Artemisinin Combination Therapy)</t>
  </si>
  <si>
    <t>Availability of Drugs under RNTCP</t>
  </si>
  <si>
    <t xml:space="preserve">CAT 1, CAT II CAT IV &amp; Paediateric </t>
  </si>
  <si>
    <t xml:space="preserve">Availability of Drugs under NLEP </t>
  </si>
  <si>
    <t xml:space="preserve">Rifampicin, Clofazimine, Dapsone </t>
  </si>
  <si>
    <t xml:space="preserve">Availability of ARV Drugs under NACP </t>
  </si>
  <si>
    <t xml:space="preserve">Zidovudine, Stavudine, Lamivudine, Nevirapine in combination as per NACO </t>
  </si>
  <si>
    <t xml:space="preserve">Availability of Drugs for Paediatric HIV management </t>
  </si>
  <si>
    <t xml:space="preserve">Paediatric Dosages FDC 6, FDC 10, Efavirenz, Cotrimoxazole </t>
  </si>
  <si>
    <t>Facility provides support services and Administrative services</t>
  </si>
  <si>
    <t>ME A5.6</t>
  </si>
  <si>
    <t>The facility provides pharmacy and store services</t>
  </si>
  <si>
    <t>Dispensing of Medicines and consumables for OPD Patients</t>
  </si>
  <si>
    <t xml:space="preserve">Functional dispensary </t>
  </si>
  <si>
    <t>Storage of drugs</t>
  </si>
  <si>
    <t>Storage of consumables</t>
  </si>
  <si>
    <t>Storage of equipments</t>
  </si>
  <si>
    <t>Storage of Stationaries.</t>
  </si>
  <si>
    <t>Cold chain management services</t>
  </si>
  <si>
    <t>Storage of Linen</t>
  </si>
  <si>
    <t xml:space="preserve">Availability  departmental  signages </t>
  </si>
  <si>
    <t xml:space="preserve">(Numbering, main department and internal sectional signage </t>
  </si>
  <si>
    <t>List of available drugs  displayed at Pharmacy</t>
  </si>
  <si>
    <t>Status of availability of drugs  is updated weekly</t>
  </si>
  <si>
    <t>Timings for dispensing counter of pharmacy   are displayed</t>
  </si>
  <si>
    <t>Availability of separate Queue for Male and female patients at dispensing counter</t>
  </si>
  <si>
    <t xml:space="preserve">Access to facility is provided without any physical barrier and is friendly to people with disabilities </t>
  </si>
  <si>
    <t>Pharmacy has easy access for moment of goods</t>
  </si>
  <si>
    <t>Check for availability of ramp and goods trolley/ cart</t>
  </si>
  <si>
    <t>Method of Administration /taking of  the medicines is informed to patient/ their relatives by pharmacist as per  doctors prescription in OPD Pharmacy</t>
  </si>
  <si>
    <t>Free drugs and consumables for JSSK beneficiaries</t>
  </si>
  <si>
    <t>Pharmacy supplies generic drugs list to all hospital departments as per their internal demand</t>
  </si>
  <si>
    <t>Check that  patient  has not incurred expenditure on purchasing drugs or consumables from outside.</t>
  </si>
  <si>
    <t xml:space="preserve">Free drugs  for BPL &amp; other entitled patients </t>
  </si>
  <si>
    <t>As per state guideline e. g: geriateric patient</t>
  </si>
  <si>
    <t>Local purchase of stock out drugs/ Reimbursement of expenditure to the beneficiaries</t>
  </si>
  <si>
    <t>The hospital has allocated space for Pharmacy in OPD</t>
  </si>
  <si>
    <t xml:space="preserve">Minimum space required is 250sq F or                          5% of average OPD X 0.8 sq m.                     </t>
  </si>
  <si>
    <t xml:space="preserve">Dispensary  has adequate waiting space  as per load </t>
  </si>
  <si>
    <t>Pharmacy has  patients sitting  arrangement as per requirement</t>
  </si>
  <si>
    <t>Dedicated area for keeping medical gases</t>
  </si>
  <si>
    <t>Dedicated area for keeping inflammables</t>
  </si>
  <si>
    <t>Storage of sprit etc.</t>
  </si>
  <si>
    <t>Demarcated are of keeping near expiry drugs</t>
  </si>
  <si>
    <t>Demarcated area for keeping instruments and consumables</t>
  </si>
  <si>
    <t>Dedicated area for cold chain management</t>
  </si>
  <si>
    <t>Availability of adequate circulation area for easy moment of staff , drugs and carts</t>
  </si>
  <si>
    <t>Adeqauate no. of drug dispensing counter as per load</t>
  </si>
  <si>
    <t>Unidirectional flow of goods in the Pharmacy .</t>
  </si>
  <si>
    <t>Receipt and Inspection area at one side and issue area on the other side</t>
  </si>
  <si>
    <t xml:space="preserve">Check for fixtures and furniture like cupboards, cabinets, and heavy equipments , hanging objects are properly fastened and secured </t>
  </si>
  <si>
    <t>Pharmacy does not have temporary connections and loosely hanging wires</t>
  </si>
  <si>
    <t>Stabilizer is provided for cold chain room</t>
  </si>
  <si>
    <t>Windows of drug store have grills and wire meshwork</t>
  </si>
  <si>
    <t>Floors of the Pharmacy department are non slippery, acid resistant &amp; even surface</t>
  </si>
  <si>
    <t>Pharmacy has plan for  safe storage and handling of potentially flammable materials.</t>
  </si>
  <si>
    <t>Pharmacy has installed fire Extinguisher  for A,B, C class of fire</t>
  </si>
  <si>
    <t>Check the expiry date on fire extinguishers is displayed on each extinguisher as well as due date for next refilling is clearly mentioned</t>
  </si>
  <si>
    <t>Check staff competencies for operating fire extinguisher and what to do in case of fire</t>
  </si>
  <si>
    <t>Availability of Pharmacist</t>
  </si>
  <si>
    <t>Inventory management</t>
  </si>
  <si>
    <t xml:space="preserve"> Cold chain management  of ILR and deep freezer</t>
  </si>
  <si>
    <t xml:space="preserve">Prescription Audit </t>
  </si>
  <si>
    <t>Staff is skilled for maintaining pharmacy records and bin  cards</t>
  </si>
  <si>
    <t>Analgesics/ Antipyretics/Anti inflammatory</t>
  </si>
  <si>
    <t>As per State EDL</t>
  </si>
  <si>
    <t>Antibiotics</t>
  </si>
  <si>
    <t>Anti Diarrhoeal</t>
  </si>
  <si>
    <t>Dressing material</t>
  </si>
  <si>
    <t>IV fluids and plasma expenders</t>
  </si>
  <si>
    <t>Eye and ENT drops</t>
  </si>
  <si>
    <t>Anti allergic</t>
  </si>
  <si>
    <t>Drugs acting on Digestive system</t>
  </si>
  <si>
    <t>Drugs acting on cardio vascular system</t>
  </si>
  <si>
    <t>Drugs acting on central/Peripheral Nervous system</t>
  </si>
  <si>
    <t>Drugs acting on respiratory system</t>
  </si>
  <si>
    <t>Drugs acting on uro genital system</t>
  </si>
  <si>
    <t>Drugs used on Obstetrics and Gynaecology</t>
  </si>
  <si>
    <t>Hormonal Preparation</t>
  </si>
  <si>
    <t>Other drugs and materials</t>
  </si>
  <si>
    <t>Vaccine &amp; Sera</t>
  </si>
  <si>
    <t>Surgical accessories for Eye</t>
  </si>
  <si>
    <t>Vitamins and nutritional supplement</t>
  </si>
  <si>
    <t xml:space="preserve">Availability of Consumables </t>
  </si>
  <si>
    <t>As per Sate EDL</t>
  </si>
  <si>
    <t xml:space="preserve">Availability of Equipment for maintenance of Cold chain </t>
  </si>
  <si>
    <t>ILR, Deep Freezers, Insulated carrier boxes with ice packs,</t>
  </si>
  <si>
    <t xml:space="preserve">Department have patient furniture and fixtures as per load and service provision </t>
  </si>
  <si>
    <t>Storage furniture for drug store</t>
  </si>
  <si>
    <t>Racks ,Cupboards, Sectional Drawer cabinet/ Shelves, Work table</t>
  </si>
  <si>
    <t xml:space="preserve">All the measuring equipment/ instruments  are calibrated </t>
  </si>
  <si>
    <t xml:space="preserve">Calibration of thermometers at cold chain room </t>
  </si>
  <si>
    <t xml:space="preserve">Operating instructions for ILR/ Deep Freezers are available at cold chain room </t>
  </si>
  <si>
    <t xml:space="preserve">Drug store has process to consolidate and calculate the consumption of all drugs and consumables </t>
  </si>
  <si>
    <t>Forecasting  of drugs and consumables  is done scientifically  which is realistic &amp; is based on consumption pattern and disease load</t>
  </si>
  <si>
    <t>Staff is trained for forecasting  the requirement using scientific system</t>
  </si>
  <si>
    <t>ME D2.2</t>
  </si>
  <si>
    <t>The facility has establish procedure for procurement of drugs</t>
  </si>
  <si>
    <t xml:space="preserve">The facility has a established procedure for local purchase of drugs in emergency conditions </t>
  </si>
  <si>
    <t>The facility has a system for placing requisition to district drug store</t>
  </si>
  <si>
    <t>There is specified place to store medicines in Pharmacy and drug store</t>
  </si>
  <si>
    <t>All the shelves/racks containing medicines  are labelled in  pharmacy and drug store</t>
  </si>
  <si>
    <t>Stock is arranged neatly in alphabetic order with name facing the front.</t>
  </si>
  <si>
    <t xml:space="preserve">Product of similar name and different strength are stored separately </t>
  </si>
  <si>
    <t>Heavy items are stored at lower shelves/racks</t>
  </si>
  <si>
    <t>Sound alike and look alike medicines are stored separately in patient care area and pharmacy</t>
  </si>
  <si>
    <t xml:space="preserve">There is separate shelf /rack for storage near expiry drugs </t>
  </si>
  <si>
    <t xml:space="preserve">Drug store and pharmacy has system of inventory Management </t>
  </si>
  <si>
    <t>Drugs and consumables are stored away from water and sources of  heat,
direct sunlight etc.</t>
  </si>
  <si>
    <t>Medications that are considered light-sensitive will be stored in closed drawers.</t>
  </si>
  <si>
    <t>Drugs are not stored on floor and adjacent to wall</t>
  </si>
  <si>
    <t>Pallets are provided if required to store at floor</t>
  </si>
  <si>
    <t>The Dispensing counter has system to check the expiry of drugs</t>
  </si>
  <si>
    <t>Drug store has system to check the expiry of drugs</t>
  </si>
  <si>
    <t>Drug store has system to inform the patient care areas about near expiry and system of call back of Expired drugs</t>
  </si>
  <si>
    <t xml:space="preserve">There is a system of  periodic random quality testing of drugs </t>
  </si>
  <si>
    <t xml:space="preserve">Physical verification of inventory is done periodically </t>
  </si>
  <si>
    <t>Facility uses bin card system</t>
  </si>
  <si>
    <t xml:space="preserve">First expiry first out system is established for drugs </t>
  </si>
  <si>
    <t xml:space="preserve">Stores has defined minimum stock for each category of drug as per there consumption pattern </t>
  </si>
  <si>
    <t xml:space="preserve">Reorder level is defined for each category of drugs </t>
  </si>
  <si>
    <t xml:space="preserve">Drug store has  inventory management software </t>
  </si>
  <si>
    <t>Drugs are categorized in Vital, Essential and Desirable (VED)</t>
  </si>
  <si>
    <t xml:space="preserve">Hospital has system of collection of medicines from store in case of emergency </t>
  </si>
  <si>
    <t xml:space="preserve">Check that vaccines are kept in sequence </t>
  </si>
  <si>
    <t>(Top to bottom) : Hep B, DPT, DT, TT, BCG, Measles, OPV</t>
  </si>
  <si>
    <t>Work instruction for storage of vaccines are displayed at point of use</t>
  </si>
  <si>
    <t>ILR and deep freezer have functional  temperature monitoring devices</t>
  </si>
  <si>
    <t xml:space="preserve">There is a system in place to maintain temperature chart of ILR  </t>
  </si>
  <si>
    <t xml:space="preserve">There is a system in place to maintain temperature chart of  deep freezers </t>
  </si>
  <si>
    <t>Check that thermometer in ILR is in hanging position</t>
  </si>
  <si>
    <t>ILR and deep freezer have functional alarm system</t>
  </si>
  <si>
    <t xml:space="preserve">the staff is aware of hold over time of cold storage equipments </t>
  </si>
  <si>
    <t xml:space="preserve">Narcotic medicines are kept in double lock </t>
  </si>
  <si>
    <t>As per Narcotic act, Narcotic medicines are kept in 2 Keys with 2 locks kept by 2 different persons</t>
  </si>
  <si>
    <t>Empty ampoules/strips are returned along with narcotic administration detail sheet</t>
  </si>
  <si>
    <t>Hospital has a system to discard the expired narcotic drugs</t>
  </si>
  <si>
    <t>Discarded narcotic drugs are documented with  witness.</t>
  </si>
  <si>
    <t>The facility maintains the list of narcotic and psychotropic drugs available at facility</t>
  </si>
  <si>
    <t>Actions for removing junk condemned articles are periodically taken</t>
  </si>
  <si>
    <t>At least 6 month interval</t>
  </si>
  <si>
    <t>Adequate Illumination inside drug store</t>
  </si>
  <si>
    <t>Temperature control and ventilation in pharmacy is maintained</t>
  </si>
  <si>
    <t>Security arrangement at pharmacy is robust</t>
  </si>
  <si>
    <t xml:space="preserve">Availability of power back up in the Pharmacy </t>
  </si>
  <si>
    <t>Availability of power back up for the  cold chain  maintenance</t>
  </si>
  <si>
    <t>License for storing spirit</t>
  </si>
  <si>
    <t xml:space="preserve">Staff is aware of their roles and responsibilities 
</t>
  </si>
  <si>
    <t>There is a  procedure to ensure that staff is available on duty as per duty roster</t>
  </si>
  <si>
    <t>Check for system for recording time of reporting and relieving (Attendance register/ Biometrics etc)</t>
  </si>
  <si>
    <t xml:space="preserve">Pharmacist adhere to their respective dress code </t>
  </si>
  <si>
    <t>The facility has essential drug list as per State guideline</t>
  </si>
  <si>
    <t xml:space="preserve">Drugs are purchased by generic name only </t>
  </si>
  <si>
    <t xml:space="preserve">The facility  has enabling order from state for writing drugs in generic name only </t>
  </si>
  <si>
    <t xml:space="preserve">The facility provide list of drugs available to different departments as per essential drug list </t>
  </si>
  <si>
    <t>There is system of conducting periodic prescription audit to ensure that only generic and rational drugs are prescribed</t>
  </si>
  <si>
    <t>Pharmacy has list of high risk drugs.</t>
  </si>
  <si>
    <t>Bin cards, indent forms etc</t>
  </si>
  <si>
    <t xml:space="preserve">Pharmacy  records are labeled and indexed </t>
  </si>
  <si>
    <t>Records are maintained for  Pharmacy</t>
  </si>
  <si>
    <t xml:space="preserve">Pharmacy has adequate facility for storage of records </t>
  </si>
  <si>
    <t>Contingency/Buffer stock for Disaster and mass casualties.</t>
  </si>
  <si>
    <t xml:space="preserve">There is Provision of Periodic Medical Checkups and immunization of staff </t>
  </si>
  <si>
    <t>Hepatitis B, Tetanus Toxid etc</t>
  </si>
  <si>
    <t>Periodic medical checkups of the staff are conducted</t>
  </si>
  <si>
    <t xml:space="preserve">Check for Pharmacist are aware of Hospital Antibiotic Policy </t>
  </si>
  <si>
    <t xml:space="preserve">Availability of colour coded bins and liner for disposal of expired drugs </t>
  </si>
  <si>
    <t>Disposal of expired drugs as per state guidelines</t>
  </si>
  <si>
    <t>Department has documented procedure for indent the drugs and items from district drug  warehouse</t>
  </si>
  <si>
    <t>Department has documented procedure for local purchase of drugs/ generic drug stores</t>
  </si>
  <si>
    <t xml:space="preserve">Department has documented procedure for  reception of drugs and items </t>
  </si>
  <si>
    <t>Department has documented procedure for storage of drugs</t>
  </si>
  <si>
    <t>Department has documented procedure for disposal of expired drugs</t>
  </si>
  <si>
    <t>Department has documented procedure for dispensing of medicines at Pharmacy</t>
  </si>
  <si>
    <t>Department has documented procedure of supply the drugs to patient care area</t>
  </si>
  <si>
    <t>Department has documented procedure for issue of the drugs in emergency condition</t>
  </si>
  <si>
    <t>Department has documented procedure for maintenance of temperature of ILR/Deep freezer /refrigerators</t>
  </si>
  <si>
    <t>Department has documented procedure for maintaining near expiry drugs at store and pharmacy</t>
  </si>
  <si>
    <t>Department has documented procedure for rational use of drugs and prescription audit</t>
  </si>
  <si>
    <t>Department has documented procedure for storage of narcotic and psychotropic drugs</t>
  </si>
  <si>
    <t xml:space="preserve">Department has documented   system for  periodic random check and quality  testing of drugs </t>
  </si>
  <si>
    <t xml:space="preserve">Check staff is a aware of relevant part of SOPs </t>
  </si>
  <si>
    <t>Work instruction for storing drugs, Cold chain management</t>
  </si>
  <si>
    <t xml:space="preserve">Percentage of drugs available against essential drug list </t>
  </si>
  <si>
    <t>Number of stock out situations for Vital  category of drugs/consumables.</t>
  </si>
  <si>
    <t>Turn Around time for dispensing medicine at Dispensary</t>
  </si>
  <si>
    <t>Percentage of drugs expired during the months</t>
  </si>
  <si>
    <t xml:space="preserve">Proportion of prescription found prescribing non generic drugs </t>
  </si>
  <si>
    <t xml:space="preserve">No of advere drug reaction per thosuand patients </t>
  </si>
  <si>
    <t>Antibiotic rate</t>
  </si>
  <si>
    <t>No. of antibiotic prescribed /No. of patient admitted or consulted</t>
  </si>
  <si>
    <t>Percentage of irrational use of drugs/overprescription</t>
  </si>
  <si>
    <t xml:space="preserve">Waiting time for Pharmacy Counter </t>
  </si>
  <si>
    <t xml:space="preserve">Pharmacy Card </t>
  </si>
  <si>
    <t>Pharmacy Score</t>
  </si>
  <si>
    <t xml:space="preserve">Assessment  Method </t>
  </si>
  <si>
    <t>ME A1.11.</t>
  </si>
  <si>
    <t>The facility provides Blood storage &amp; transfusion services</t>
  </si>
  <si>
    <t>Facility ensures that there are no financial barrier to access and that there is financial protection given from cost of Hospital services.</t>
  </si>
  <si>
    <t>ME C3.1.</t>
  </si>
  <si>
    <t xml:space="preserve">The facility has adequate specialists doctors as per service provision </t>
  </si>
  <si>
    <t xml:space="preserve">Ask to Open the tap. Ask Staff  water supply is regular </t>
  </si>
  <si>
    <t xml:space="preserve">Facility ensures adequate personal protection equipments as per requirements </t>
  </si>
  <si>
    <t xml:space="preserve"> </t>
  </si>
  <si>
    <t xml:space="preserve">Facility has standard Procedures for processing of equipments and instruments </t>
  </si>
  <si>
    <t xml:space="preserve">Checklist for Auxillary Services </t>
  </si>
  <si>
    <t>Reference no</t>
  </si>
  <si>
    <t>ME A5.1</t>
  </si>
  <si>
    <t>The facility provides dietary services</t>
  </si>
  <si>
    <t>Availability of functional Kitchen services</t>
  </si>
  <si>
    <t>Arrangement of Kitchen services inhouse or outsourced</t>
  </si>
  <si>
    <t>ME A5.2</t>
  </si>
  <si>
    <t xml:space="preserve">The facility provides laundry services </t>
  </si>
  <si>
    <t>Availability of functional laundry services</t>
  </si>
  <si>
    <t>Arrangement of laundry services inhouse or outsourced</t>
  </si>
  <si>
    <t>ME A5.3</t>
  </si>
  <si>
    <t>Availability of functional security services 24 X7</t>
  </si>
  <si>
    <t>In-house or outsourced, At least one guard per shift</t>
  </si>
  <si>
    <t>ME A5.4.</t>
  </si>
  <si>
    <t xml:space="preserve">The facility provides housekeeping services </t>
  </si>
  <si>
    <t>Availability of Housekeeping  services 24X7</t>
  </si>
  <si>
    <t>In-house or outsourced, At least 3 in morning shift &amp; 2 each in morning &amp; evening shift</t>
  </si>
  <si>
    <t>Availability of waste disposal services</t>
  </si>
  <si>
    <t>Arrangement for disposal of Bio medical and general waste Inhouse or outsouced</t>
  </si>
  <si>
    <t>ME A5.5</t>
  </si>
  <si>
    <t xml:space="preserve">The facility ensures maintenance services </t>
  </si>
  <si>
    <t xml:space="preserve">Availability of maintenance  services </t>
  </si>
  <si>
    <t>Includes Physical infrastructure maintenance and equipment maintenance</t>
  </si>
  <si>
    <t>ME A5.7</t>
  </si>
  <si>
    <t>The facility has services for medical records</t>
  </si>
  <si>
    <t>Availability of dedicated space for storing Medical records</t>
  </si>
  <si>
    <t>Medical records are provided  to patient/ Next to kin on request as per state guideline</t>
  </si>
  <si>
    <t>The facility has a  system to maintain Confidentiality of patient records</t>
  </si>
  <si>
    <t>Patient records are not shared except the patient until it is authorized by law</t>
  </si>
  <si>
    <t>Availability of free diet</t>
  </si>
  <si>
    <t>Free diet is provided to BPL patients and JSSK beneficiaries</t>
  </si>
  <si>
    <t>The kitchen has adequate space as per requirement</t>
  </si>
  <si>
    <t>The Laundry  Department has adequate space as per requirement</t>
  </si>
  <si>
    <t>Minimum space requirement 10sq ft/bed</t>
  </si>
  <si>
    <t>The Medical record Department has adequate space as per requirement</t>
  </si>
  <si>
    <t>Minimum space requirement is 2.5 to 3,5 sq ft per bed</t>
  </si>
  <si>
    <t>Check if Kitchen has demarcated area for various activities</t>
  </si>
  <si>
    <t xml:space="preserve"> Layout as per functional flow that is receipt, storage, preparation &amp; Cooking   area ,Service area, dish washing area, Garbage collection area and administrative area.Minimum space requirement 10sq ft/bed</t>
  </si>
  <si>
    <t>Check laundry department has demarcated and dedicated area for its various activities</t>
  </si>
  <si>
    <t>Layout as per functional flow that is  from dirty end (receipt) to clean end (Issue). That is receipt, sorting, sluicing, washing, drying, ironing and issue</t>
  </si>
  <si>
    <t>All support services department are connected with intercom  &amp; have telephone as well</t>
  </si>
  <si>
    <t>Support services departments do not have temporary connections and loose hanging wires</t>
  </si>
  <si>
    <t>Equipment in wet areas like Laundry and Kitchen are equipped with ground fault protection and designed for wet conditions</t>
  </si>
  <si>
    <t xml:space="preserve">Floors of the Support services are non slippery and even </t>
  </si>
  <si>
    <t>Surface of Kitchen flor is not chipped</t>
  </si>
  <si>
    <t>Dietary Department has plan for  safe storage and handling of potentially flammable materials.</t>
  </si>
  <si>
    <t>Dietary Department</t>
  </si>
  <si>
    <t>Support services has installed fire Extinguisher for A, B, C type of fire</t>
  </si>
  <si>
    <t>dietary department and Medical record department</t>
  </si>
  <si>
    <t>Check the expiry date on fire extinguishers are displayed on each extinguisher as well as due date for next refilling is clearly mentioned</t>
  </si>
  <si>
    <t>Availability of washer man</t>
  </si>
  <si>
    <t>Availability of Cook</t>
  </si>
  <si>
    <t>Availability of Data Entry operator trained in medical records management.</t>
  </si>
  <si>
    <t>Training on Medical record Management</t>
  </si>
  <si>
    <t>MRD Staff is skilled for indexing and storage of Medical records</t>
  </si>
  <si>
    <t>Laundry staff is skilled for segregating and processing of soiled and infectious linen</t>
  </si>
  <si>
    <t>Availability of consumables in dietary department</t>
  </si>
  <si>
    <t>Cap, gowns, gloves, Detergent for cleaning of utensil and Soap for hand washing</t>
  </si>
  <si>
    <t>Availability of consumables in laundry department</t>
  </si>
  <si>
    <t>Detergent and disinfectant, starch, Blue, bleach,  Heavy utility gloves, apron.</t>
  </si>
  <si>
    <t>Availability of Equipment &amp; utensils for Dietary department</t>
  </si>
  <si>
    <t xml:space="preserve">Refrigerator, LPG, food trolley and cooking utensils </t>
  </si>
  <si>
    <t>Availability of Equipment for Laundry</t>
  </si>
  <si>
    <t>Washing machine, drier, Iron, Separate trolley for clean and dirty linen</t>
  </si>
  <si>
    <t>Availability of Equipment for Medical record department</t>
  </si>
  <si>
    <t>Computer with scanner</t>
  </si>
  <si>
    <t>Availability of furniture and fixtures for Dietary department</t>
  </si>
  <si>
    <t>Exhaust fan, Storage containers, Work bench/slab, Utensil stand</t>
  </si>
  <si>
    <t>Availability of furniture and fixtures for Laundry department</t>
  </si>
  <si>
    <t>Stand/ Hanger for drying of linen, Iron table, Cupboard</t>
  </si>
  <si>
    <t>Availability of furniture and fixtures for Medical record department</t>
  </si>
  <si>
    <t>Racks and cupboard, table, Sectional Drawer cabinet/ Shelves,</t>
  </si>
  <si>
    <t xml:space="preserve">All equipment are covered under AMC including preventive maintenance </t>
  </si>
  <si>
    <t xml:space="preserve">Check that there is no seepage , Cracks, chipping of plaster </t>
  </si>
  <si>
    <t>Dietary department, laundry and medical record department</t>
  </si>
  <si>
    <t xml:space="preserve">Floors, walls, roof, rooftops, sinks patient care and circulation  areas are Clean </t>
  </si>
  <si>
    <t>No condemned/Junk material is  found in any of the department</t>
  </si>
  <si>
    <t>No stray animal/rodent/birds/pests</t>
  </si>
  <si>
    <t>Kitchen is rodent &amp; pet proof</t>
  </si>
  <si>
    <t>Temperature control and ventilation in dietary department</t>
  </si>
  <si>
    <t>Fans/Coolers/Exhaust/Vents/heaters as per environment condition and requirement</t>
  </si>
  <si>
    <t>Temperature control and ventilation in Laundry</t>
  </si>
  <si>
    <t>Temperature control and ventilation in Medical record Department</t>
  </si>
  <si>
    <t>Check female staff  feels secure at work place</t>
  </si>
  <si>
    <t>Dietary and laundry department</t>
  </si>
  <si>
    <t>Availability of power back up</t>
  </si>
  <si>
    <t>For Laundry, Diet and MRD department</t>
  </si>
  <si>
    <t>The facility has defined diet schedule &amp; menu  for the patients.</t>
  </si>
  <si>
    <t>The facility has Special diet schedule for patients suffering from Heart Disease, Hypertension, Diabetes, Pregnant Women, diarrhoea and renal patients</t>
  </si>
  <si>
    <t>Normal diet, Liquid diet, Semi-solid diet, diabetic diet, Low salt, Low fat diet</t>
  </si>
  <si>
    <t>Dietary department has system to calculate the number of diets to be prepared</t>
  </si>
  <si>
    <t>Dietary department has procedure for procurement  of perishable and non perishable items</t>
  </si>
  <si>
    <t>Time interval for procurement of Perishable and non perishable items is fixed</t>
  </si>
  <si>
    <t>Perishable items  are stored at cold temeperature</t>
  </si>
  <si>
    <t>Like milk, cheese, butter, egg, vegetables, and fruits</t>
  </si>
  <si>
    <t>Non perishable items are kept in racks/ storage container, in ventilated and rodent proof room</t>
  </si>
  <si>
    <t xml:space="preserve">All the food items are stored above floor level. </t>
  </si>
  <si>
    <t>Food is prepared by trained staff, ensuring  standard practices</t>
  </si>
  <si>
    <t xml:space="preserve">Distribution of the food is done in covered trolleys </t>
  </si>
  <si>
    <t>Dietary department has system to check the quality of food provided to patient</t>
  </si>
  <si>
    <t>There is designated person preferably nurse in Ward to check the Quality of food</t>
  </si>
  <si>
    <t>Dietary department has procedure to collect and dispose of kitchen garbage at defined interval and place</t>
  </si>
  <si>
    <t>Department maintain stock and expenditure register in Kitchen</t>
  </si>
  <si>
    <t xml:space="preserve">The facility has sufficient set of linen available per bed </t>
  </si>
  <si>
    <t xml:space="preserve">at least 5 sets for each functional bed </t>
  </si>
  <si>
    <t>There is a system for Periodic physical verification of linen inventory</t>
  </si>
  <si>
    <t>To check the theft and pilferage</t>
  </si>
  <si>
    <t xml:space="preserve">Separate trolley/Heavy duty bags are used for collection and  distribution of clean and dirty linen </t>
  </si>
  <si>
    <t xml:space="preserve">Infectious linen are transported into separate containers / bags </t>
  </si>
  <si>
    <t>There is a system of sorting of different category of linen before putting in to washing machine</t>
  </si>
  <si>
    <t>Soiled, infected fouled type of linen</t>
  </si>
  <si>
    <t>The linen department has procedure for sluicing of soiled &amp;infected linen</t>
  </si>
  <si>
    <t>Linen department has procedure to keep record of daily load received from each department</t>
  </si>
  <si>
    <t xml:space="preserve">Hospital has a designated person  to check quality of washed linen </t>
  </si>
  <si>
    <t>There is a system for verifying the quantity of linen received</t>
  </si>
  <si>
    <t>There is procedure for condemnation of linen</t>
  </si>
  <si>
    <t xml:space="preserve">There is system to check pilferage of linen from ward </t>
  </si>
  <si>
    <t>Security guards keep vigil</t>
  </si>
  <si>
    <t xml:space="preserve">The staff is aware of their roles and responsibilities 
</t>
  </si>
  <si>
    <t xml:space="preserve">Staff is  adhere to their respective dress code </t>
  </si>
  <si>
    <t>Facility has established procedure for monitoring the quality of outsourced services and adheres to contractual obligations</t>
  </si>
  <si>
    <t>ME D10.1</t>
  </si>
  <si>
    <t>There is established system for contract management for out sourced services</t>
  </si>
  <si>
    <t>There is procedure to  monitor the quality and adequacy of  outsourced services on regular basis</t>
  </si>
  <si>
    <t>Verification of outsourced services (cleaning/ Dietary/Laundry/Security/Maintenance)  provided are done by designated in-house staff</t>
  </si>
  <si>
    <t xml:space="preserve">Diet Registers are maintained at Kitchen </t>
  </si>
  <si>
    <t xml:space="preserve">Laundry registers are maintained at laundry </t>
  </si>
  <si>
    <t>Hospital has procedure for collection, Compilation and maintenance of patient's records after discharge</t>
  </si>
  <si>
    <t xml:space="preserve">Thre is a system to check completion of records </t>
  </si>
  <si>
    <t>Checking the records as per checklist for completion</t>
  </si>
  <si>
    <t>There is a system for indexing/ICD coding the records</t>
  </si>
  <si>
    <t>As per ICD coding / indexing name, disease, diagnosis, physician and surgical procedure carried out</t>
  </si>
  <si>
    <t>Medical record department has system to generate statistics for clinical  and administrative use</t>
  </si>
  <si>
    <t xml:space="preserve">Submitting the reports to required health authorities (Birth death notification, notification of communicable diseases etc), </t>
  </si>
  <si>
    <t>There is a  system for safe storage of records</t>
  </si>
  <si>
    <t xml:space="preserve">Medical record department has procedure for retention/Preservation of records </t>
  </si>
  <si>
    <t>Retention is as per state guideline</t>
  </si>
  <si>
    <t>Medical record department has procedure for destruction  of old records</t>
  </si>
  <si>
    <t>Medical record department has system for retrieval of records</t>
  </si>
  <si>
    <t xml:space="preserve">Medical record department has procedure for production of records in Courts of law when summoned </t>
  </si>
  <si>
    <t>In case of MLC</t>
  </si>
  <si>
    <t>Medical records are issued to authorized personnel only</t>
  </si>
  <si>
    <t>To patient/next kin to patient</t>
  </si>
  <si>
    <t>The Staff is aware of disaster plan</t>
  </si>
  <si>
    <t>Kitchen and Laundry</t>
  </si>
  <si>
    <t>Periodic medical checkups of the staff with food handlers undergoing investigations, as required</t>
  </si>
  <si>
    <t>Availability of the hand washing Facility in kitchen</t>
  </si>
  <si>
    <t>Preferably in preparation and cooking area</t>
  </si>
  <si>
    <t>Availability of Running Water (Hot and cold)</t>
  </si>
  <si>
    <t>Availability of soap with soap dish/ liquid antiseptic with dispenser</t>
  </si>
  <si>
    <t xml:space="preserve">Display of Hand washing the Instructions at Point of Use </t>
  </si>
  <si>
    <t>Clean gloves are available for distribution of food</t>
  </si>
  <si>
    <t>Availability of apron</t>
  </si>
  <si>
    <t>Availability of caps</t>
  </si>
  <si>
    <t>Availability of Heavy duty gloves for laundry</t>
  </si>
  <si>
    <t>Availability of gum boots for laundry</t>
  </si>
  <si>
    <t xml:space="preserve">Staff  adheres to standard personal protection practices </t>
  </si>
  <si>
    <t xml:space="preserve">No reuse of disposable gloves,  caps and aprons. </t>
  </si>
  <si>
    <t xml:space="preserve">Facility ensures standard practices and materials for decontamination and cleaning of instruments and  procedure areas </t>
  </si>
  <si>
    <t xml:space="preserve">Cleaning and decontamination of food preparation surfaces like cutting board </t>
  </si>
  <si>
    <t xml:space="preserve">Ask the cleanliness and ask staff how frequent they clean it </t>
  </si>
  <si>
    <t xml:space="preserve">Cleaning of utensils and food trolleys </t>
  </si>
  <si>
    <t xml:space="preserve">Check the cleanliness and how frequent they clean it </t>
  </si>
  <si>
    <t>Decontamination of heavily soiled linen</t>
  </si>
  <si>
    <t>Cleaning of washing equipment</t>
  </si>
  <si>
    <t xml:space="preserve">Floors are clean </t>
  </si>
  <si>
    <t xml:space="preserve">No stray animals in the facility/ Patient Care areas </t>
  </si>
  <si>
    <t xml:space="preserve">Kitchen is has system of regular external inspection by Municipal/ FDA authorities </t>
  </si>
  <si>
    <t>Standard operating procedure for Dietary department has been prepared and approved</t>
  </si>
  <si>
    <t>Standard operating procedure for Laundry Department has been prepared and approved</t>
  </si>
  <si>
    <t>Standard operating procedure for Medical record Department has been prepared and approved</t>
  </si>
  <si>
    <t>Record Department has documented procedure for receiving, compiling,  and maintaining records</t>
  </si>
  <si>
    <t>Record Department has documented procedure for issuing of the records</t>
  </si>
  <si>
    <t>Record Department has documented procedure for retention of records</t>
  </si>
  <si>
    <t xml:space="preserve">Record department has documented procedure for pest and rodent control </t>
  </si>
  <si>
    <t xml:space="preserve">Diet department has documented procedure for diet schedule </t>
  </si>
  <si>
    <t>Diet department has documented procedure for calculation of diet required in wards</t>
  </si>
  <si>
    <t xml:space="preserve">Diet department has documented procedure for procurement of food items </t>
  </si>
  <si>
    <t>Diet department has documented procedure for preparation and distribution of food</t>
  </si>
  <si>
    <t>Diet department has documented procedure to check the quality of food provided to the patient</t>
  </si>
  <si>
    <t xml:space="preserve">Diet department has documented procedure for cleaning of kitchen and utensils </t>
  </si>
  <si>
    <t xml:space="preserve">Diet department has documented procedure for checkups of kitchen workers at defined intervals </t>
  </si>
  <si>
    <t>Linen department has documented procedure for collection, sorting and cleaning of linen</t>
  </si>
  <si>
    <t>Linen department has documented procedure for sluicing of the blood/ body fluid stained linen</t>
  </si>
  <si>
    <t>Linen department has documented procedure for distribution of linen in all patient care area</t>
  </si>
  <si>
    <t>Linen department has documented procedure for condemnation of linen</t>
  </si>
  <si>
    <t>Linen department has documented procedure corrective and preventive maintenance of laundry equipments</t>
  </si>
  <si>
    <t>Security department has documented procedure for duty hours</t>
  </si>
  <si>
    <t xml:space="preserve">Security department has documented procedure for control of incoming and outgoing items  </t>
  </si>
  <si>
    <t>Security department has documented procedure for visiting hours in patient care area</t>
  </si>
  <si>
    <t>Security department has documented procedure for fire safety in hospital</t>
  </si>
  <si>
    <t>Security department has documented procedure for electrical safety</t>
  </si>
  <si>
    <t xml:space="preserve">Security department has documented procedure for training and drills of security staff </t>
  </si>
  <si>
    <t xml:space="preserve">Check if staff is a aware of relevant part of SOPs </t>
  </si>
  <si>
    <t>Work instructios are displayed in Dietary Department</t>
  </si>
  <si>
    <t>Work instructions are displayed in Laundry Department</t>
  </si>
  <si>
    <t>Work instructions are  displayed in Medical Record Department</t>
  </si>
  <si>
    <t>Work instructions are displayed for hospital cleaniness</t>
  </si>
  <si>
    <t xml:space="preserve">No of cases for which medical audit done </t>
  </si>
  <si>
    <t xml:space="preserve">No of cases for which death audit has done </t>
  </si>
  <si>
    <t xml:space="preserve">Linen Index </t>
  </si>
  <si>
    <t>No. of bed sheet washed in a month/Patient bed days in month</t>
  </si>
  <si>
    <t>Diet Index</t>
  </si>
  <si>
    <t>No. of meals provided in the month/no. of times meal served in a day * bed days</t>
  </si>
  <si>
    <t xml:space="preserve">Proportion of maternal deaths audited </t>
  </si>
  <si>
    <t xml:space="preserve">Proportion of newborn deaths audited </t>
  </si>
  <si>
    <t>Cycle time for laundry services</t>
  </si>
  <si>
    <t>Time elapsed between collection of used linen and receiving clean linen</t>
  </si>
  <si>
    <t>Proportion of special diets</t>
  </si>
  <si>
    <t>No. of special diets (Liquid, Semi-solid, Diabetic, Low salt, low fat diet or other diet) in the month*100/tital no. of diets provided in the month</t>
  </si>
  <si>
    <t xml:space="preserve">Medical Audit Score </t>
  </si>
  <si>
    <t xml:space="preserve">Death Audit Score </t>
  </si>
  <si>
    <t>Waiting time for getting handicap certificate</t>
  </si>
  <si>
    <t>Waiting time for getting death certificate</t>
  </si>
  <si>
    <t>Patient feedback on cleanliness of linen</t>
  </si>
  <si>
    <t xml:space="preserve">Patient feedback on quality of food </t>
  </si>
  <si>
    <t xml:space="preserve">Auxiliary Services Card </t>
  </si>
  <si>
    <t>Auxiliary Services  Score</t>
  </si>
  <si>
    <t xml:space="preserve">Checklist for General Administration </t>
  </si>
  <si>
    <t xml:space="preserve">Reference No. </t>
  </si>
  <si>
    <t>Availability of functional A&amp; E department</t>
  </si>
  <si>
    <t>Availability of functional disaster management team</t>
  </si>
  <si>
    <t>ME A 2.1.</t>
  </si>
  <si>
    <t>Avaiability of dedicated Female ward</t>
  </si>
  <si>
    <t>ME A2.3.</t>
  </si>
  <si>
    <t xml:space="preserve">The facility provides Newborn health  Services </t>
  </si>
  <si>
    <t>Availability of  functional NBSU</t>
  </si>
  <si>
    <t xml:space="preserve">Availability of X-Ray Unit </t>
  </si>
  <si>
    <t>Availability of in-house services. Partial Compliance if it is outsourced</t>
  </si>
  <si>
    <t xml:space="preserve">Availability of Ultrasound services </t>
  </si>
  <si>
    <t xml:space="preserve">Availability of In-house lab </t>
  </si>
  <si>
    <t>If lab is outsourced than give partial compliance</t>
  </si>
  <si>
    <t>ME A 3.3</t>
  </si>
  <si>
    <t xml:space="preserve">Availability of ECG Services </t>
  </si>
  <si>
    <t>The laboratory has facility to carry out sputum microscopy</t>
  </si>
  <si>
    <t>CHC functions as DOTS centre.</t>
  </si>
  <si>
    <t>Facility for Diagnosis and treatment of Leprosy.</t>
  </si>
  <si>
    <t>Facility for management of reactions</t>
  </si>
  <si>
    <t>Councelling and advise on prevention of disabilities</t>
  </si>
  <si>
    <t>Availablity of separate MDT regimens in separate blister packs for MB-Adult, MB-child, PB-adult and PB child.</t>
  </si>
  <si>
    <t xml:space="preserve">Availability of Functional ICTC </t>
  </si>
  <si>
    <t xml:space="preserve">Availability of link ART centre </t>
  </si>
  <si>
    <t>Availability of Refraction room</t>
  </si>
  <si>
    <t>Availability  or Eye OT, if Eye surgeon posted; else linkage with higher facilities.</t>
  </si>
  <si>
    <t>ME A4.7.</t>
  </si>
  <si>
    <t>Availability of geriatric Clinic</t>
  </si>
  <si>
    <t>ME A4.8.</t>
  </si>
  <si>
    <t xml:space="preserve">Facility for early detection and referral of suspected cases, , </t>
  </si>
  <si>
    <t>Sreeening for cervical, breast and oral cancer</t>
  </si>
  <si>
    <t>Education about self examination of breast and oral self examination.</t>
  </si>
  <si>
    <t xml:space="preserve">ME A4.9 </t>
  </si>
  <si>
    <t>CHC functions as peripheral surveillance unit</t>
  </si>
  <si>
    <t>ME A5.1.</t>
  </si>
  <si>
    <t>ME A5.2.</t>
  </si>
  <si>
    <t>ME A5.5.</t>
  </si>
  <si>
    <t>Availability of maintenance services</t>
  </si>
  <si>
    <t>ME A5.6.</t>
  </si>
  <si>
    <t>Availability of  drug storage and dispensing services</t>
  </si>
  <si>
    <t>Availability of Medical record services</t>
  </si>
  <si>
    <t>Availability of dietary service</t>
  </si>
  <si>
    <t>In house or outsourced</t>
  </si>
  <si>
    <t>Availability of laundry services</t>
  </si>
  <si>
    <t>Availability of security  services</t>
  </si>
  <si>
    <t>Availability of Housekeeping  services</t>
  </si>
  <si>
    <t>Facility provides pharmacy and store services.</t>
  </si>
  <si>
    <t>Avaialbility of General stores</t>
  </si>
  <si>
    <t>For storing consumables, Stationaries, and equipments</t>
  </si>
  <si>
    <t>The facility has services of medical records</t>
  </si>
  <si>
    <t>ME A5.8</t>
  </si>
  <si>
    <t>The facility provides administrative services for the Block</t>
  </si>
  <si>
    <t>Proper monitoring and effective supervision overall aspects of Health services of the Block or designated administrative area</t>
  </si>
  <si>
    <t>Supervisory visits to the attached PHCs and SCs.</t>
  </si>
  <si>
    <t>Building effective Public relations and ensuring active people's participation for getting the Health Programs/functions achieved effectively.</t>
  </si>
  <si>
    <t>To make evaluation of the impact from time to time.</t>
  </si>
  <si>
    <t>ME A 6.1.</t>
  </si>
  <si>
    <t>Treatment/referral facilities available for health problems of local community.</t>
  </si>
  <si>
    <t>Kala Azar, Arsenic poisioning, Snake bite, KFD, Leptospirosis &amp; Flurosis</t>
  </si>
  <si>
    <t>ME A 6.2.</t>
  </si>
  <si>
    <t xml:space="preserve">There is process for consulting community/ or their representatives when planning or revising scope of services of the facility </t>
  </si>
  <si>
    <t>Community representative are Consulted while revising or expanding the scope of service</t>
  </si>
  <si>
    <t>User charges if any are decided in consultation with user groups /RKS</t>
  </si>
  <si>
    <t xml:space="preserve">Name of the facility prominently displayed at front of CHC building </t>
  </si>
  <si>
    <t xml:space="preserve">﻿CHC lay out with location and name of the departments are displayed at the entrance.   
</t>
  </si>
  <si>
    <t xml:space="preserve">CHC has established directional signage </t>
  </si>
  <si>
    <t xml:space="preserve">List of departments are displayed </t>
  </si>
  <si>
    <t>All signage are in uniform colour scheme</t>
  </si>
  <si>
    <t>Signages are user friendly and pictorial</t>
  </si>
  <si>
    <t>Services which are not available are also mentioned with name of facilities, where such failicites are available</t>
  </si>
  <si>
    <t>Availability of administrative services like handicap certificate, death certificate services are displayed.</t>
  </si>
  <si>
    <t>Processing time for issuing certificates &amp; availability of medical records are displayed</t>
  </si>
  <si>
    <t>Mandatory information under RTI is displayed</t>
  </si>
  <si>
    <t>ME B1.3.</t>
  </si>
  <si>
    <t>Citizen charter is established in the facility</t>
  </si>
  <si>
    <t xml:space="preserve">Citizen charter includes the Services available at the facility </t>
  </si>
  <si>
    <t xml:space="preserve">Citizen Charter includes the Timings of different services available </t>
  </si>
  <si>
    <t xml:space="preserve">Citizen Charter includes Rights of Patients </t>
  </si>
  <si>
    <t xml:space="preserve">Citizen Charter includes Responsibilities of Patients and Visitors </t>
  </si>
  <si>
    <t xml:space="preserve">Citizen Charters includes Beds available </t>
  </si>
  <si>
    <t xml:space="preserve">Citizen Charter includes the Standards and Quality of services Provided </t>
  </si>
  <si>
    <t>Citizen Charters Includes Complaints and Grievances redressal  Mechanism</t>
  </si>
  <si>
    <t>Citizen Charter includes Services that are  available on payment, if any.</t>
  </si>
  <si>
    <t xml:space="preserve">Citizen Charter includes the Cycle time for Critical Processes </t>
  </si>
  <si>
    <t>Facility prepares a comprehensive list of user charges and their display at strategic point in the CHC</t>
  </si>
  <si>
    <t>ME B1.7.</t>
  </si>
  <si>
    <t>A dedicated facilitation counter/rogi sahayata kendra available</t>
  </si>
  <si>
    <t>CHC has defined policy for non discrimination according to gender</t>
  </si>
  <si>
    <t>ME B2.2</t>
  </si>
  <si>
    <t xml:space="preserve">Religious and cultural preferences of patients and attendants are taken into consideration while delivering services  </t>
  </si>
  <si>
    <t>Availability of complaint box and display of process for grievance  redresaal and personnel  to be  contacted.</t>
  </si>
  <si>
    <t xml:space="preserve">Staff is respectful to patients religious and cultural beliefs </t>
  </si>
  <si>
    <t>The facility has defined policy  to ensure the religious and cultural preferences of the patient</t>
  </si>
  <si>
    <t>Approach road to facility is accessible  without congestion  or encroachment</t>
  </si>
  <si>
    <t xml:space="preserve">There are no open manholes/Potholes at access road and internal pathways </t>
  </si>
  <si>
    <t>Internal Pathways and corridors of the facility are without any obstruction / Protruding Objects</t>
  </si>
  <si>
    <t>CHC has defined policy to provide barrier free services to patient</t>
  </si>
  <si>
    <t xml:space="preserve">Ramps shall have a slope of conducive for use </t>
  </si>
  <si>
    <t xml:space="preserve">Ramps are provide with slip resistance surface </t>
  </si>
  <si>
    <t xml:space="preserve">Ramps shall have adequate width </t>
  </si>
  <si>
    <t xml:space="preserve">at least 120 cm </t>
  </si>
  <si>
    <t xml:space="preserve">Warning blocks have been provide at beginning and end of the ramp and Stairs </t>
  </si>
  <si>
    <t xml:space="preserve">To aid people with visual impairment </t>
  </si>
  <si>
    <t xml:space="preserve">Hand rails are provided with stairs </t>
  </si>
  <si>
    <t>The facility  has defined policy for providing disable friendly services</t>
  </si>
  <si>
    <t xml:space="preserve">Parking area is earmarked for People with disabilities </t>
  </si>
  <si>
    <t>ME B2.4</t>
  </si>
  <si>
    <t xml:space="preserve">There is no discrimination on basis of social and economic status of the patients </t>
  </si>
  <si>
    <t>CHC has defined policy for ensuring non discrimination  on basis of social and economic status of the patient</t>
  </si>
  <si>
    <t>ME B2.5</t>
  </si>
  <si>
    <t xml:space="preserve">There is affirmative actions to ensure that vulnerable sections can access services   </t>
  </si>
  <si>
    <t xml:space="preserve">There are arrangement and Linkages for care of terminally ill patients </t>
  </si>
  <si>
    <t xml:space="preserve">Linkage for Palliative Care , Hospice </t>
  </si>
  <si>
    <t>There are Linkages for care , Counselling and Protection of  Victims of Violence  including domestic violence</t>
  </si>
  <si>
    <t xml:space="preserve">Linkages with NGOS, Police Mediation Cell </t>
  </si>
  <si>
    <t>There are arrangements of for adequate care and post discharge support of Orphan patients including homeless children</t>
  </si>
  <si>
    <t>Linkages with NGOS , Orphan , old age home, Children home</t>
  </si>
  <si>
    <t>CHC has defined policy for maintenance of privacy of patients</t>
  </si>
  <si>
    <t>CHC has defined policy for maintenance of patient records and clinical information</t>
  </si>
  <si>
    <t>CHC defines and communicate policy regarding decent communication and courteous behaviour towards the patient and visitors</t>
  </si>
  <si>
    <t>CHC defines the policy for privacy and confidentiality of the patient and condition related with social stigma and vulnerable groups</t>
  </si>
  <si>
    <t>Facility has defined and established procedures for informing patient about the medical conditions and involving them in treatment planning, and facilitates informed decision making.</t>
  </si>
  <si>
    <t>CHC define policy for taking consent.</t>
  </si>
  <si>
    <t>ME B4.3</t>
  </si>
  <si>
    <t>The staff is aware of patients rights responsibilities</t>
  </si>
  <si>
    <t>The staff is regularly sensitised about rights and responsibilities of the patient</t>
  </si>
  <si>
    <t>Availability of complaint box at administrative office and display of process for grievance Redressal and whom to contact are displayed</t>
  </si>
  <si>
    <t>CHC defines policy for grievance redressal mechanism</t>
  </si>
  <si>
    <t>There is defined frequency of collecting complaints from complaint box</t>
  </si>
  <si>
    <t>Records of patient complaints &amp; suggestion are maintained</t>
  </si>
  <si>
    <t>There is system of periodic review of patient complaints</t>
  </si>
  <si>
    <t>There is evidence of action taken on complaints</t>
  </si>
  <si>
    <t>Action taken is informed to the complainant</t>
  </si>
  <si>
    <t>CHC establish policy for providing free services to benficieries of Central and state schemes</t>
  </si>
  <si>
    <t>CHC has established policy for providing all drugs in the EDL  free of cost as per state directives</t>
  </si>
  <si>
    <t>CHC has established policy for providing all diagnostics   free of cost as per state directives</t>
  </si>
  <si>
    <t>Methods for verification of documents of patient is user friendly</t>
  </si>
  <si>
    <t>CHC has established policy to provide free treatment to BPL patients</t>
  </si>
  <si>
    <t xml:space="preserve">CHC has establish policy for timely reimbursement and payment to beneficiaries </t>
  </si>
  <si>
    <t xml:space="preserve">Availability of dedicated RSBY help desk </t>
  </si>
  <si>
    <t xml:space="preserve">Finger print verification is done through a finger print scanner </t>
  </si>
  <si>
    <t>All tests and drugs are covered under RSBY</t>
  </si>
  <si>
    <t xml:space="preserve">Services and entitlements available under RSBY are prominently displayed </t>
  </si>
  <si>
    <t xml:space="preserve">Manual process is in place in case smart card is not working </t>
  </si>
  <si>
    <t xml:space="preserve">Availability of residential quarters for clinical and support staff </t>
  </si>
  <si>
    <t>CHC has adequate space as per bed strength</t>
  </si>
  <si>
    <t>80 to 85 sqm per bed .</t>
  </si>
  <si>
    <t xml:space="preserve">Availability of public toilet for visitors </t>
  </si>
  <si>
    <t>Adequate number of Staff toilets available in proximity to duty area</t>
  </si>
  <si>
    <t>Adequate number of Staff change room are available in proximity to duty area</t>
  </si>
  <si>
    <t>Canteen for staff and visitors</t>
  </si>
  <si>
    <t>Availability of Staff amenities at nursing station and duty room</t>
  </si>
  <si>
    <t>CHC has independent entry to emergency and  OPD.</t>
  </si>
  <si>
    <t xml:space="preserve">Corridors are wide enough to accommodate daily traffic. 
</t>
  </si>
  <si>
    <t>The general traffic should not pass through the indoor/ critical patient care area</t>
  </si>
  <si>
    <t xml:space="preserve">Ambulatory services are located in outermost zone </t>
  </si>
  <si>
    <t>OPD, Emergency and Administrative offices are situated in near the entry/ exit of the CHC with direct access from approach road</t>
  </si>
  <si>
    <t xml:space="preserve">Clinical support Services are located in proximity to outer zone </t>
  </si>
  <si>
    <t xml:space="preserve">Lab , Radiology and Pharmacy </t>
  </si>
  <si>
    <t xml:space="preserve">Indoor area are located in inner zone of the CHC </t>
  </si>
  <si>
    <t xml:space="preserve">Wards and Nursing Units are located in inner most area </t>
  </si>
  <si>
    <t>Facility maintains open area as per floor area ratio mandated by authorities</t>
  </si>
  <si>
    <t>CHC has 24X7 functional telephone connection and intercom facility for internal communication</t>
  </si>
  <si>
    <t>There is designated person to answer the telephone enquiries</t>
  </si>
  <si>
    <t>CHC has broadband internet connectivity</t>
  </si>
  <si>
    <t>There is established system for managing postal communication</t>
  </si>
  <si>
    <t>Records are maintained for received and dispatched communication</t>
  </si>
  <si>
    <t>There is established system for internal movement  of documents and communication</t>
  </si>
  <si>
    <t>System for communicating circulars, notices and orders etc.</t>
  </si>
  <si>
    <t>There is assigned person for managing internal and external movement of documents and communications</t>
  </si>
  <si>
    <t>General notices and information are displayed at notice boards at relevant points</t>
  </si>
  <si>
    <t xml:space="preserve">There is system of removal of old notices and updating the notice board </t>
  </si>
  <si>
    <t>Availability of OPD counter as per load</t>
  </si>
  <si>
    <t xml:space="preserve">The facility and departments are planned to ensure structure follows the function/processes (Structure commensurate with the function of the CHC) </t>
  </si>
  <si>
    <t xml:space="preserve">There is no cris-cross between General and Patient Traffic </t>
  </si>
  <si>
    <t>ME C2.1.</t>
  </si>
  <si>
    <t>The facility has been surveyed by Structural engineer for seismic vulnerability in high risk zone</t>
  </si>
  <si>
    <t xml:space="preserve">Ask for records of survey </t>
  </si>
  <si>
    <t>Structural Components been made earthquake proof</t>
  </si>
  <si>
    <t>Check for records of in correction has been done to strengthen structural components like columns, beams, slabs, walls etc.</t>
  </si>
  <si>
    <t xml:space="preserve">Facility has  mechanism for periodical check / test of all electrical installation  by competent electrical Engineer </t>
  </si>
  <si>
    <t xml:space="preserve">Facility has system for power audit of unit at defined intervals </t>
  </si>
  <si>
    <t>Danger sign is displayed at High voltage electrical installation</t>
  </si>
  <si>
    <t>All electrical panels are covered and has restricted  access</t>
  </si>
  <si>
    <t xml:space="preserve">Personal protective equipments are available with electrician </t>
  </si>
  <si>
    <t>ME C2.3.</t>
  </si>
  <si>
    <t>Windows  have grills and wire meshwork</t>
  </si>
  <si>
    <t>Building including walls, roofs, floor, windows , balconies and terraces are maintained</t>
  </si>
  <si>
    <t>Terrace, roof, balconies and stair case have protective railing</t>
  </si>
  <si>
    <t xml:space="preserve">CHC  premises has intact boundary wall </t>
  </si>
  <si>
    <t>CHC has functional gate with provision of animal catcher</t>
  </si>
  <si>
    <t>Access to roof and terraces is restricted</t>
  </si>
  <si>
    <t>Fire exits  provide egress to exterior of the building in open  space</t>
  </si>
  <si>
    <t xml:space="preserve">Check the fire exits are free from obstruction </t>
  </si>
  <si>
    <t xml:space="preserve">Facility has conducted fire safety audit by competent authority </t>
  </si>
  <si>
    <t>Facility has defined, displayed  and implemented evacuation plan in case of fire</t>
  </si>
  <si>
    <t>No smoking sign displayed inside and outside the working area</t>
  </si>
  <si>
    <t>Facility has installed fire extinguisher that are capilbility of fighting A, B &amp; C type of fire</t>
  </si>
  <si>
    <t>There is system to track the expiry dates and periodic refilling of the extinguishers</t>
  </si>
  <si>
    <t>Periodic Training is provided for using fire extinguishers</t>
  </si>
  <si>
    <t xml:space="preserve">Periodic mock drills for diaster management are conducted </t>
  </si>
  <si>
    <t>Availability of General Surgeon</t>
  </si>
  <si>
    <t>Availability of Obstetric &amp; Gynae Specialist</t>
  </si>
  <si>
    <t>Availability of General Medicine specialist</t>
  </si>
  <si>
    <t>Availability of Paediatrician</t>
  </si>
  <si>
    <t>Availability of Anaesthetics</t>
  </si>
  <si>
    <t>Availability of General Duty Doctors as per load</t>
  </si>
  <si>
    <t>Availability of Dentist</t>
  </si>
  <si>
    <t xml:space="preserve">Availability of nursing staff </t>
  </si>
  <si>
    <t xml:space="preserve">Availability Lab Tech  </t>
  </si>
  <si>
    <t xml:space="preserve"> Availability Pharmacist  </t>
  </si>
  <si>
    <t xml:space="preserve"> Availability Radiographer  </t>
  </si>
  <si>
    <t xml:space="preserve"> Availability ECG Tech  </t>
  </si>
  <si>
    <t xml:space="preserve"> Availability Optha. Technician/Referactionist</t>
  </si>
  <si>
    <t xml:space="preserve"> Availability O.T. technician  </t>
  </si>
  <si>
    <t xml:space="preserve"> Counsellor  </t>
  </si>
  <si>
    <t xml:space="preserve"> Dental Technician  </t>
  </si>
  <si>
    <t xml:space="preserve"> Rehabilitation worker</t>
  </si>
  <si>
    <t>Registration Clerk</t>
  </si>
  <si>
    <t>Statistical Assistant/Data entry operator</t>
  </si>
  <si>
    <t>Account Assistant</t>
  </si>
  <si>
    <t>Administrative assistant.</t>
  </si>
  <si>
    <t>Details and Records of training provided are  available with unit</t>
  </si>
  <si>
    <t>Training on Disaster Management</t>
  </si>
  <si>
    <t>Training on Cardio Pulmonary resuscitation</t>
  </si>
  <si>
    <t>Training on staff Safety</t>
  </si>
  <si>
    <t>Training on facility level Quality Assurance</t>
  </si>
  <si>
    <t>CHC has policy to ensure drugs at all point of use as per state EDL</t>
  </si>
  <si>
    <t>Availability of equipment for Facility management</t>
  </si>
  <si>
    <t>Equipments for horticulture, electrical repair, plumbing material etc</t>
  </si>
  <si>
    <t>Availability of equipment for processing of Bio medical waste</t>
  </si>
  <si>
    <t>Autoclave and mutilator</t>
  </si>
  <si>
    <t xml:space="preserve">Availability of computer for HMIS and MCTS reporting </t>
  </si>
  <si>
    <t>Availability of fixture for administrative office</t>
  </si>
  <si>
    <t>Availability of furniture for administrative office</t>
  </si>
  <si>
    <t xml:space="preserve">Facility has contract agency for maintenance for equipments </t>
  </si>
  <si>
    <t>Contact details of  the agencies responsible for maintenance are communicated to the staff</t>
  </si>
  <si>
    <t>Asset list of all equipments are maintained</t>
  </si>
  <si>
    <t>There is system to maintain records of down time of equipments</t>
  </si>
  <si>
    <t>Indexing of all equipments is done</t>
  </si>
  <si>
    <t>All equipments are covered under AMC including preventive maintenance for computers and other IT equipments</t>
  </si>
  <si>
    <t>There is system of timely corrective  break down maintenance of the  for computers and other IT equipments</t>
  </si>
  <si>
    <t>Facility has contracted agency for calibration of equipments.</t>
  </si>
  <si>
    <t xml:space="preserve">Records of the calibrated equipments are maintained </t>
  </si>
  <si>
    <t xml:space="preserve">CHC has system to ensure that short expiry drugs are not procured </t>
  </si>
  <si>
    <t>CHC has process for proper disposal and prevention of unintended use of expired drugs</t>
  </si>
  <si>
    <t>CHC implements scientific inventory management system according to their needs</t>
  </si>
  <si>
    <t>ABC, VED, FSN,FIFO</t>
  </si>
  <si>
    <t>CHC has policy that there is no stock out of the drugs and consumables at patient care area</t>
  </si>
  <si>
    <t>CHC has a policy for ensuring proper management and restriction of unintended use of narcotic substance and psychotropic drugs as per prevalent law</t>
  </si>
  <si>
    <t xml:space="preserve">Exterior of the  facility building is maintained with landscaping in open areas. </t>
  </si>
  <si>
    <t>Boundary Walls of building is plastered and whitewashed.</t>
  </si>
  <si>
    <t>No unwanted/outdated posters on CHC boundary and building walls</t>
  </si>
  <si>
    <t xml:space="preserve">CHC Buildings are in uniform colour scheme </t>
  </si>
  <si>
    <t>CHC has system to whitewash the building periodically</t>
  </si>
  <si>
    <t xml:space="preserve">Availability of parking space as per requirement </t>
  </si>
  <si>
    <t xml:space="preserve">Dedicated parking space for ambulances </t>
  </si>
  <si>
    <t xml:space="preserve">No water logging in side the premises of the CHC </t>
  </si>
  <si>
    <t xml:space="preserve">There is no abandoned /dilapidated building in the premises </t>
  </si>
  <si>
    <t>Proper landscaping and maintenance of trees, garden</t>
  </si>
  <si>
    <t>no encroachment in and around the CHC</t>
  </si>
  <si>
    <t xml:space="preserve">CHC has rain water harvesting facility </t>
  </si>
  <si>
    <t xml:space="preserve">CHC has Herbal garden </t>
  </si>
  <si>
    <t xml:space="preserve">Hospital  infrastructure is adequately maintained </t>
  </si>
  <si>
    <t>CHC  has system for periodic  maintenance of infrastructure at defined interval</t>
  </si>
  <si>
    <t xml:space="preserve">There is no clogged/over flowing drain in facility </t>
  </si>
  <si>
    <t xml:space="preserve">CHC sewage is linked with municipal drainage system or it has functional septic tanks </t>
  </si>
  <si>
    <t>Facility has a closed drainage system</t>
  </si>
  <si>
    <t xml:space="preserve">Intramural roads are in good condition without potholes/ditches </t>
  </si>
  <si>
    <t>Facility has a annual maintenance plan for its infrastructure</t>
  </si>
  <si>
    <t xml:space="preserve">General waste from CHC is removed daily by municipal/outsourced agency </t>
  </si>
  <si>
    <t xml:space="preserve">Every department has a Schedule of cleaning </t>
  </si>
  <si>
    <t>Every department has schedule for inspection of cleaning work</t>
  </si>
  <si>
    <t xml:space="preserve">CHC has condemnation policy in place </t>
  </si>
  <si>
    <t xml:space="preserve">Periodic removal of junk material done </t>
  </si>
  <si>
    <t xml:space="preserve">CHC has designated covered place to keep junk/condemned material </t>
  </si>
  <si>
    <t xml:space="preserve">No junk/condemned articles in open spaces </t>
  </si>
  <si>
    <t>Pest control measures are evident at facility</t>
  </si>
  <si>
    <t xml:space="preserve">Anti Termite treatment of the wooden furniture </t>
  </si>
  <si>
    <t>Adequate illumination in open areas in night</t>
  </si>
  <si>
    <t>Adequate illumination in circulation area</t>
  </si>
  <si>
    <t>Stairs, corridor and waiting area</t>
  </si>
  <si>
    <t>Adequate illumination in  toilets</t>
  </si>
  <si>
    <t>CHC periodically measure illumination at different area of the CHCs</t>
  </si>
  <si>
    <t>Adequate illumination at approach roads to CHC</t>
  </si>
  <si>
    <t>There is restriction on entry of vendors and hawkers inside the premise of the  CHC</t>
  </si>
  <si>
    <t xml:space="preserve">CHC has visitor policy in place </t>
  </si>
  <si>
    <t>CHC has policy for restriction of media person in side the CHC</t>
  </si>
  <si>
    <t>CHC implement visitor pass for indoor areas</t>
  </si>
  <si>
    <t>CHC has in-house/outsourced security system in place</t>
  </si>
  <si>
    <t>Duty roaster is available for security staff</t>
  </si>
  <si>
    <t xml:space="preserve">Training  and Drills of security staff is done </t>
  </si>
  <si>
    <t>Security staff is aware of patient right, visitor policy and disaster Management</t>
  </si>
  <si>
    <t xml:space="preserve">There is system for supervision of security staff </t>
  </si>
  <si>
    <t>Facility has a security plan for deputation of guard at different location</t>
  </si>
  <si>
    <t>Responsibility and timing of opening and closing different department is fixed and documented</t>
  </si>
  <si>
    <t xml:space="preserve">There is a established procedure for safe custody of keys </t>
  </si>
  <si>
    <t>There is procedure for handing over the keys at the time of shift change</t>
  </si>
  <si>
    <t>CHC has system to manage violence /mass casualty</t>
  </si>
  <si>
    <t xml:space="preserve">No female staff is posted alone at night </t>
  </si>
  <si>
    <t xml:space="preserve">Where ever there are male employees/patients female staff are posted in pairs </t>
  </si>
  <si>
    <t xml:space="preserve">Timing of the shift is arranged keeping in mind the safety of female staff </t>
  </si>
  <si>
    <t xml:space="preserve">Committee against sexual harassment is constituted at the facility </t>
  </si>
  <si>
    <t>Staff has been provided awareness training on Gender issues</t>
  </si>
  <si>
    <t xml:space="preserve">CHC has adequate water storage facility as per requirements </t>
  </si>
  <si>
    <t xml:space="preserve">450-500 Litres per bed per day </t>
  </si>
  <si>
    <t xml:space="preserve">CHC has adequate water supply from municipal /under ground source </t>
  </si>
  <si>
    <t>All water tanks are kept tightly closed</t>
  </si>
  <si>
    <t>Periodic cleaning of water tanks carried out</t>
  </si>
  <si>
    <t>Records of cleaning is maintained</t>
  </si>
  <si>
    <t>The facility periodically tests the quality of water from the source (municipal supply, bore well etc) for bacterial and chemical content</t>
  </si>
  <si>
    <t>Chlorination of water is done as per requirement</t>
  </si>
  <si>
    <t>RO/ Filters are available for potable drinking water</t>
  </si>
  <si>
    <t>The facility ensures that the distribution pipelines are not running in close vicinity of the sewage system.</t>
  </si>
  <si>
    <t>Availability of noiseless generators for power back up</t>
  </si>
  <si>
    <t>Estimation of power consumption by CHCs is done</t>
  </si>
  <si>
    <t xml:space="preserve">Generator has adequate capacity to provide 24x7 power backup at least to critical areas </t>
  </si>
  <si>
    <t xml:space="preserve">CHC has adequate power supply connection </t>
  </si>
  <si>
    <t>3Kw to 5Kw per bed</t>
  </si>
  <si>
    <t xml:space="preserve">Use of energy efficient bulbs for light </t>
  </si>
  <si>
    <t>There is provision of different types of diets as per nutritional requirements of patients</t>
  </si>
  <si>
    <t>Normal diet, Diabetic diet, liquid diet, Low salt/low fat diet</t>
  </si>
  <si>
    <t xml:space="preserve">Clean linen is provided to all the occupied beds </t>
  </si>
  <si>
    <t xml:space="preserve">The facility has established procedures for management of activities of Rogi Kalyan Samitis </t>
  </si>
  <si>
    <t xml:space="preserve">RKS or eqvivalent body is registered under societies registration act </t>
  </si>
  <si>
    <t xml:space="preserve">Availability of Income tax exemption certificate for donations </t>
  </si>
  <si>
    <t>RKS meeting are held at prescribed interval</t>
  </si>
  <si>
    <t>Minutes of meeting are recorded</t>
  </si>
  <si>
    <t>Participation of community representatives/NGO is ensured</t>
  </si>
  <si>
    <t xml:space="preserve">RKS reviews the patient complaint/ feedback and action taken </t>
  </si>
  <si>
    <t>RKS generates its own resources from donation/leasing of space</t>
  </si>
  <si>
    <t>The facility has established procedures for community based monitoring of its services</t>
  </si>
  <si>
    <t>Community based monitoring/social audits are done at periodic intervals</t>
  </si>
  <si>
    <t>Facility communicate updated information on Quality of services</t>
  </si>
  <si>
    <t>Facility conducts public hearing at regular intervals</t>
  </si>
  <si>
    <t xml:space="preserve">The facility ensures the proper utilization of fund provided to it </t>
  </si>
  <si>
    <t xml:space="preserve">There is system to track and ensure that funds are received on time </t>
  </si>
  <si>
    <t>Funds/Grants provided are utilized in specific time limit</t>
  </si>
  <si>
    <t>There is no backlog in payment to beneficiaries as per their entitlement under different schemes</t>
  </si>
  <si>
    <t>E.g.; Payment for JSY and Family planning</t>
  </si>
  <si>
    <t>Payment to ASHA done on time</t>
  </si>
  <si>
    <t>Salaries and compensation are provided to contractual staff on time</t>
  </si>
  <si>
    <t>Facility provides utilization certificate for funds on time</t>
  </si>
  <si>
    <t xml:space="preserve">The facility ensures proper planning and requisition of resources based on its need </t>
  </si>
  <si>
    <t xml:space="preserve">Facility prioritize the resource required </t>
  </si>
  <si>
    <t>Requirement for funds are communicated to state on time</t>
  </si>
  <si>
    <t xml:space="preserve">The facility has requisite licences and certificates for operation of CHC and different activities </t>
  </si>
  <si>
    <t xml:space="preserve">Availability of valid No objection Certificate from fire safety authority </t>
  </si>
  <si>
    <t xml:space="preserve">Availability of authorization for handling Bio Medical waste from pollution control board </t>
  </si>
  <si>
    <t>Availability of certificate of inspection of electrical installation</t>
  </si>
  <si>
    <t>Availability of licence for operating lift</t>
  </si>
  <si>
    <t>ME D8.2.</t>
  </si>
  <si>
    <t xml:space="preserve">Updated copies of relevant laws, regulations and government orders are available at the facility </t>
  </si>
  <si>
    <t>Availability of copy of Bio medical waste management and handling rule 1998</t>
  </si>
  <si>
    <t>Registration of Ultrasound machine under PCPNDT act.</t>
  </si>
  <si>
    <t>Drug and cosmetic Act 2005</t>
  </si>
  <si>
    <t>Safety code for Medical diagnostic X ray equipment and installation</t>
  </si>
  <si>
    <t>AERB safety code no. AERB/SC/MED-2(Rev 1)</t>
  </si>
  <si>
    <t>Narcotics and Psychotropic substances act 1985</t>
  </si>
  <si>
    <t>Code of Medical ethics 2002</t>
  </si>
  <si>
    <t>Nursing Council Act</t>
  </si>
  <si>
    <t>Medical Termination of Pregnancy 1971</t>
  </si>
  <si>
    <t>Person with disability Act 1995</t>
  </si>
  <si>
    <t>Pre conception pre natal diagnostic test 1996</t>
  </si>
  <si>
    <t>Right to information act 2005</t>
  </si>
  <si>
    <t>Indian Tobacco control Act 2003</t>
  </si>
  <si>
    <t>Regular + contractual</t>
  </si>
  <si>
    <t>Job description of General duty Doctor is defined and communicated</t>
  </si>
  <si>
    <t>Job description of nursing staff  is defined and communicated</t>
  </si>
  <si>
    <t>Job description of paramedic staff is defined and communicated</t>
  </si>
  <si>
    <t>Regular + contractual. Lab technician, X ray technician, OT technician, etc.</t>
  </si>
  <si>
    <t>Job description of counsellor  is defined and communicated</t>
  </si>
  <si>
    <t>Job description of  ward boy is defined and communicated</t>
  </si>
  <si>
    <t>Job description of security staff is defined and communicated</t>
  </si>
  <si>
    <t>Job description of  cleaning staff is defined and communicated</t>
  </si>
  <si>
    <t>Job description of Administrative staff is defined and communicated</t>
  </si>
  <si>
    <t>Regular + Contractual MS, CHC Manager, supervisor, Matron, Ward Master. Pharmacist etc.</t>
  </si>
  <si>
    <t>Duty roster of doctors is prepared, updated and communicated</t>
  </si>
  <si>
    <t>Duty roster of Nurses is prepared, updated and communicated</t>
  </si>
  <si>
    <t>Duty roster of Paramedics is prepared, updated and communicated</t>
  </si>
  <si>
    <t>Duty roster of Cleaning staff is prepared, updated and communicated</t>
  </si>
  <si>
    <t>Duty roster of security staff is prepared, updated and communicated</t>
  </si>
  <si>
    <t xml:space="preserve">There is provision of Rotatory   posting of staff </t>
  </si>
  <si>
    <t>Facility has  established line of reporting for clinical and administrative staff</t>
  </si>
  <si>
    <t>Facility has policy for dress code for different cadre of CHC.</t>
  </si>
  <si>
    <t xml:space="preserve">I Cards  have been provided to staff </t>
  </si>
  <si>
    <t xml:space="preserve">Name plate  have been provided to staff </t>
  </si>
  <si>
    <t>ME D10.1.</t>
  </si>
  <si>
    <t xml:space="preserve">Selection of outsourced agencies done through competitive tendering system </t>
  </si>
  <si>
    <t>Eligibility criteria is explicitly defined as per term of reference</t>
  </si>
  <si>
    <t>There is system to make payment as per  adequacy and quality of services provided by the vendor</t>
  </si>
  <si>
    <t>Check for  that Contract document has provision for  dedication of payment if quality of services is not good</t>
  </si>
  <si>
    <t>Payment to the outsourced services are made on time</t>
  </si>
  <si>
    <t>ME D10.2.</t>
  </si>
  <si>
    <t>There is a system of periodic review of quality of out sourced services</t>
  </si>
  <si>
    <t>Facility has defined criteria for assessment of quality of outsourced services</t>
  </si>
  <si>
    <t xml:space="preserve">Actions are taken against non compliance / deviation from contractual obligations </t>
  </si>
  <si>
    <t>Records of blacklisted vendors are available with facility</t>
  </si>
  <si>
    <t>Facility ensures that there is process for admission of patients after routine working hours</t>
  </si>
  <si>
    <t xml:space="preserve">Facility updates daily availability of vacant patient beds </t>
  </si>
  <si>
    <t>Facility has established procedure for accommodating high patient load due to situation like disaster/ mass casualty or disease outbreak</t>
  </si>
  <si>
    <t xml:space="preserve">Facility has established policy for co ordination and handover during interdepartmental transfer </t>
  </si>
  <si>
    <t xml:space="preserve">There is a policy  for consultation of  the patient to other specialists with in the CHC </t>
  </si>
  <si>
    <t xml:space="preserve">There is policy for referral of patient for which services can not be provided at the facility  </t>
  </si>
  <si>
    <t>Facility maintains list of higher centres where patient can be managed.</t>
  </si>
  <si>
    <t xml:space="preserve">Facility ensures the referral patient to public healthcare facilities </t>
  </si>
  <si>
    <t>Facility defines and communicate referral criteria</t>
  </si>
  <si>
    <t>There is system to check that patient are not unduly referred for the services those can be available at the facility</t>
  </si>
  <si>
    <t>There is policy for identification of patient  before any clinical procedure</t>
  </si>
  <si>
    <t xml:space="preserve">There is a policy  for  ensuring  accuracy of verbal/telephonic orders  </t>
  </si>
  <si>
    <t>CHC has policy for patient hand over during shift change</t>
  </si>
  <si>
    <t>CHC has policy for maintaining nursing records</t>
  </si>
  <si>
    <t>There is policy for periodic monitoring of patient</t>
  </si>
  <si>
    <t>CHC identify and communicate the category of patient considered as vulnerable</t>
  </si>
  <si>
    <t>CHC identify and communicate the category of patient considered as high risk</t>
  </si>
  <si>
    <t>Facility has policy and enabling order for prescribing drugs by generic name only</t>
  </si>
  <si>
    <t>Facility provides adequate copies of STG to respective department</t>
  </si>
  <si>
    <t>Facility maintains a list of updated version of STG</t>
  </si>
  <si>
    <t xml:space="preserve">Facility provides training on use of STG </t>
  </si>
  <si>
    <t>Facility has policy for reporting of adverse drug reaction</t>
  </si>
  <si>
    <t>Dedicatd space for storage of records.</t>
  </si>
  <si>
    <t>CHC has a policy for storing records in safe and secure manner.</t>
  </si>
  <si>
    <t>Records are stored in a manner that they could be retrieved easily.</t>
  </si>
  <si>
    <t>CHC has policy for retention period for different kinds of records</t>
  </si>
  <si>
    <t>CHC has policy for safe disposal of records</t>
  </si>
  <si>
    <t xml:space="preserve">CHC has prepared disaster plan </t>
  </si>
  <si>
    <t xml:space="preserve">Disaster management Committee has been constituted </t>
  </si>
  <si>
    <t xml:space="preserve">Facility has a standard procedure for decent communicate of death to relatives </t>
  </si>
  <si>
    <t xml:space="preserve">Facility has established has established policy for end of life care </t>
  </si>
  <si>
    <t xml:space="preserve">Facility has established produce for reporting and follow up of AEFI </t>
  </si>
  <si>
    <t xml:space="preserve">Staff is trained for detecting , managing and reporting of AEFIs </t>
  </si>
  <si>
    <t>Facility has infection control program and procedures in place for prevention and measurement of CHC associated infection</t>
  </si>
  <si>
    <t>ME F1.1.</t>
  </si>
  <si>
    <t xml:space="preserve">Facility has functional infection control committee </t>
  </si>
  <si>
    <t xml:space="preserve">Infection control committee is constituted at the facility </t>
  </si>
  <si>
    <t>ICC is approved by appropriate authority</t>
  </si>
  <si>
    <t>Roles and responsibilities of ICC are defined and communicated to its members</t>
  </si>
  <si>
    <t xml:space="preserve">ICC meet at periodic time interval </t>
  </si>
  <si>
    <t>Records of Infection control activities are maintained</t>
  </si>
  <si>
    <t>ME F1.2.</t>
  </si>
  <si>
    <t xml:space="preserve">Facility has linkage with microbiology lab for culture surveillance </t>
  </si>
  <si>
    <t xml:space="preserve">There is defined  format for requisition and reporting of culture surveillance </t>
  </si>
  <si>
    <t>Reports of culture surveillance are collated  and analyzed</t>
  </si>
  <si>
    <t>Feedback is given to the respective departments</t>
  </si>
  <si>
    <t>Samples are taken for culture  to detect HAI in suspected cases.</t>
  </si>
  <si>
    <t>There is a defined criteria and format for reporting HAI based on clinical observation</t>
  </si>
  <si>
    <t>Reports are collated and analyzed</t>
  </si>
  <si>
    <t xml:space="preserve">Records of immunization available </t>
  </si>
  <si>
    <t xml:space="preserve">Records of Medical Checkups are available </t>
  </si>
  <si>
    <t>Facility has established procedures for regular monitoring of infection control practices</t>
  </si>
  <si>
    <t>There is designated person for Co coordinating  infection control activities</t>
  </si>
  <si>
    <t>Infection control nurse</t>
  </si>
  <si>
    <t>There is defined format/checklist for monitoring of hand washing and infection control practices</t>
  </si>
  <si>
    <t>ME F1.6.</t>
  </si>
  <si>
    <t xml:space="preserve">Facility has antibiotic policy in place </t>
  </si>
  <si>
    <t xml:space="preserve">There is system for reporting Anti Microbial Resistance with in the facility </t>
  </si>
  <si>
    <t xml:space="preserve">Antibiotic policy includes plan for identifying, transferring , discharging and readmitting patients with specific antimicrobial resistant pathogen </t>
  </si>
  <si>
    <t>The Policy Includes Rational Use of Antibiotics</t>
  </si>
  <si>
    <t>Standard treatment guidelines are followed while developing Antibiotic Policy</t>
  </si>
  <si>
    <t xml:space="preserve">Facility Measures the Antibiotic Consumption Rates </t>
  </si>
  <si>
    <t>Facility ensures uninterrupted and adequate supply of antiseptic soap and alcohol hand rub in all departments</t>
  </si>
  <si>
    <t xml:space="preserve">Check for the records that training have been provided </t>
  </si>
  <si>
    <t>Facility ensures uninterrupted and adequate supply of antiseptics</t>
  </si>
  <si>
    <t>Availability of Heavy duty gloves for cleaning staff</t>
  </si>
  <si>
    <t>Availability of gum boots for cleaning staff</t>
  </si>
  <si>
    <t>Availability of masks  for cleaning staff</t>
  </si>
  <si>
    <t>Availability of apron for cleaning staff</t>
  </si>
  <si>
    <t>The facility ensures adequate and regular supply of personal protective equipments</t>
  </si>
  <si>
    <t>There is policy for judicious use of personal protective equipments specially sterile gloves</t>
  </si>
  <si>
    <t>The facility ensure adequate supply of disinfectant at the point of use</t>
  </si>
  <si>
    <t>Disinfectant like hypochlorite, bleaching powder etc.</t>
  </si>
  <si>
    <t>Staff is trained for preparation of disinfectant solution</t>
  </si>
  <si>
    <t xml:space="preserve">Facility ensure the availability of good quality disinfectant and cleaning material </t>
  </si>
  <si>
    <t xml:space="preserve">CHC  has policy for identification and segregation of infectious patient </t>
  </si>
  <si>
    <t>Facility ensures adequate and regular supply of colour coded liners</t>
  </si>
  <si>
    <t>There is established procedure for daily monitoring of proper segregation of Bio medical waste by a designated person</t>
  </si>
  <si>
    <t>Facility ensures supply of puncture proof containers and needle cutters</t>
  </si>
  <si>
    <t>Facility ensures availability of post exposure prophylaxis drugs</t>
  </si>
  <si>
    <t>There is system for reporting of needle stick injuries</t>
  </si>
  <si>
    <t xml:space="preserve">Facility has secured designated place for storage of Bio Medical waste before disposal </t>
  </si>
  <si>
    <t>BMW is stored in lock and key and unauthorized entry is prohibited</t>
  </si>
  <si>
    <t>Log book /Record of waste generated is maintained</t>
  </si>
  <si>
    <t>No signs of burning within the premises.</t>
  </si>
  <si>
    <t>Check that infectious liquid waste is not directly drained in to municipal sewerage system</t>
  </si>
  <si>
    <t xml:space="preserve">Disinfection &amp; mutilation of solid plastic waste before disposal </t>
  </si>
  <si>
    <t>Display of Bio Hazard sign at the point of use</t>
  </si>
  <si>
    <t>Infectious Waste is not stored for more than 48 hours</t>
  </si>
  <si>
    <t>Disposal of anatomical waste as per BMW rule</t>
  </si>
  <si>
    <t>Preferably by CTWF/in-house deep burial pits/In house incinerator</t>
  </si>
  <si>
    <t>Disposal of solid infectious waste as per BMW rule</t>
  </si>
  <si>
    <t>Preferably by CTWF/in-house incinerator</t>
  </si>
  <si>
    <t>Disposal of sharp waste as per BMW rule</t>
  </si>
  <si>
    <t>Preferably by CTWF/disinfection followed by mutilation/shredding</t>
  </si>
  <si>
    <t>Disposal of infectious plastic waste as per BMW rule</t>
  </si>
  <si>
    <t>Preferably by CTWF/Disposal as general plastic waste after decontamination and mutilation</t>
  </si>
  <si>
    <t>Annual report to the pollution control board is submitted</t>
  </si>
  <si>
    <t xml:space="preserve">Biomedical waste transported in authorized vehicle </t>
  </si>
  <si>
    <t>Quality Assurance Team for CHCs is Constituted</t>
  </si>
  <si>
    <t>Check for Office order by designated authority</t>
  </si>
  <si>
    <t>There is designated person for co coordinating overall quality assurance program at the facility</t>
  </si>
  <si>
    <t>CHC Manager</t>
  </si>
  <si>
    <t xml:space="preserve">Team members are aware for of their respective responsibilities </t>
  </si>
  <si>
    <t>ME G1.2.</t>
  </si>
  <si>
    <t>The facility reviews quality of its services at periodic intervals</t>
  </si>
  <si>
    <t>Quality team meets monthly and review the quality activities</t>
  </si>
  <si>
    <t xml:space="preserve">Minutes of meeting are recorded </t>
  </si>
  <si>
    <t xml:space="preserve">   </t>
  </si>
  <si>
    <t xml:space="preserve">Results for internal /External assessment are discussed in the meeting </t>
  </si>
  <si>
    <t xml:space="preserve">Check the meeting records </t>
  </si>
  <si>
    <t>CHC performance and indicators are reviewed in meeting</t>
  </si>
  <si>
    <t xml:space="preserve">Progress on time bound action plan is reviewed </t>
  </si>
  <si>
    <t xml:space="preserve">Follow up actions from  previous meetings are reviewed  </t>
  </si>
  <si>
    <t>Resource requirement and support from higher level are discussed</t>
  </si>
  <si>
    <t>Quality team review that all the services mentioned in RMNCHA  are delivered as per guideline</t>
  </si>
  <si>
    <t>Quality team review that all the services mentioned in National Health Program are delivered as per guideline</t>
  </si>
  <si>
    <t>Resolution of the meeting are effectively communicated to CHC staff</t>
  </si>
  <si>
    <t xml:space="preserve">Check how resolution are communicated to staff </t>
  </si>
  <si>
    <t>Quality team report regularly to DQAC about Key Performance Indicators</t>
  </si>
  <si>
    <t>Quality Team report regularly to DQAC about internal assessment results and action taken</t>
  </si>
  <si>
    <t>ME G2.1.</t>
  </si>
  <si>
    <t xml:space="preserve">There is person designated to co ordinate satisfaction survey </t>
  </si>
  <si>
    <t xml:space="preserve">Patient feedback form are available in local language </t>
  </si>
  <si>
    <t>Adequate sample size is taken to conduct patient satisfaction</t>
  </si>
  <si>
    <t>There is procedure to conduct employee satisfaction survey at periodic intervals</t>
  </si>
  <si>
    <t>ME G2.2.</t>
  </si>
  <si>
    <t xml:space="preserve">Facility analyses the patient feed back and do root cause analysis </t>
  </si>
  <si>
    <t>There is a procedure for compilation of patient  feedback forms</t>
  </si>
  <si>
    <t xml:space="preserve">Patient feedback is analyzed on monthly basis </t>
  </si>
  <si>
    <t>Overall department wise/attribute wise score are calculated</t>
  </si>
  <si>
    <t>Root cause analysis is done for low performing attributes</t>
  </si>
  <si>
    <t>Results of Patient satisfaction survey are recorded and disseminated to concerned staff</t>
  </si>
  <si>
    <t>There is procedure for analysis  of Employee satisfaction survey</t>
  </si>
  <si>
    <t>There is procedure for root cause analysis  of Employee satisfaction survey</t>
  </si>
  <si>
    <t>ME G2.3.</t>
  </si>
  <si>
    <t>Facility prepares the action plans for the areas, contributing to low satisfaction of patients.</t>
  </si>
  <si>
    <t xml:space="preserve"> There is procedure for preparing Action plan for improving patient satisfaction</t>
  </si>
  <si>
    <t xml:space="preserve">There is procedure to take corrective and preventive action </t>
  </si>
  <si>
    <t>There is procedure for preparing action plan for improving employee satisfaction</t>
  </si>
  <si>
    <t>Daily round schedule is defined and practiced</t>
  </si>
  <si>
    <t>External Quality assurance is done on defined interval</t>
  </si>
  <si>
    <t xml:space="preserve">CHC has documented Quality system manual </t>
  </si>
  <si>
    <t xml:space="preserve">CHC has Records of distribution of Standard operating procedure </t>
  </si>
  <si>
    <t>CHC has system for periodic review of the standard procedures as and when required</t>
  </si>
  <si>
    <t>CHC has documented system for Internal audits at defined intervals</t>
  </si>
  <si>
    <t>CHC has documented procedure for control of documents and records</t>
  </si>
  <si>
    <t xml:space="preserve">CHC  has documented  procedure for defining Quality objectives </t>
  </si>
  <si>
    <t xml:space="preserve">CHC has documented procedure for action planning </t>
  </si>
  <si>
    <t>CHC has documented procedure for training and CMEs  of CHC staff at defined intervals</t>
  </si>
  <si>
    <t xml:space="preserve">CHC has documented procedure for monthly  review meeting </t>
  </si>
  <si>
    <t xml:space="preserve">Check Staff is  trained for relevant part of SOPs </t>
  </si>
  <si>
    <t>Check for the training records</t>
  </si>
  <si>
    <t>The faclity uses methods for quality improvement in services</t>
  </si>
  <si>
    <t>The facility uses tools for quality improvement.</t>
  </si>
  <si>
    <t>Area of Concern -H  Outcome</t>
  </si>
  <si>
    <t>IPD per thousand population</t>
  </si>
  <si>
    <t xml:space="preserve">OPD consultation per Thousand Population </t>
  </si>
  <si>
    <t>Maternal mortality per 1000 deliveries</t>
  </si>
  <si>
    <t>Neonatal mortality per 1000 live births</t>
  </si>
  <si>
    <t>Nurse to bed ratio</t>
  </si>
  <si>
    <t>No. of meeting held under RKS</t>
  </si>
  <si>
    <t xml:space="preserve">Overall Referral Rate </t>
  </si>
  <si>
    <t>Overall discharge rate</t>
  </si>
  <si>
    <t>Proportion of obstetric cases out of total IPD</t>
  </si>
  <si>
    <t>Proportion of fund/ grant utilized</t>
  </si>
  <si>
    <t xml:space="preserve">Average Length of Stay </t>
  </si>
  <si>
    <t xml:space="preserve">Crude mortality rate </t>
  </si>
  <si>
    <t>CHC acquired infection rate</t>
  </si>
  <si>
    <t>Surgical Site, Device related CHC acquired infection rate</t>
  </si>
  <si>
    <t>Patient satisfaction Score IPD</t>
  </si>
  <si>
    <t>Patient satisfaction Score OPD</t>
  </si>
  <si>
    <t xml:space="preserve">Staff Satisfaction Score </t>
  </si>
  <si>
    <t>Turn over rate of contractual staff</t>
  </si>
  <si>
    <t xml:space="preserve">Administration Score Card </t>
  </si>
  <si>
    <t>Administration Score</t>
  </si>
  <si>
    <t>Total</t>
  </si>
  <si>
    <t>The facility has established programme for fire safety and other disasters</t>
  </si>
  <si>
    <t>ME C4.4</t>
  </si>
  <si>
    <t>ME C4.5</t>
  </si>
  <si>
    <t>Standard C6</t>
  </si>
  <si>
    <t>ME C6.1</t>
  </si>
  <si>
    <t>ME C6.2</t>
  </si>
  <si>
    <t>ME C6.3</t>
  </si>
  <si>
    <t>ME C6.4</t>
  </si>
  <si>
    <t>ME C6.5</t>
  </si>
  <si>
    <t>ME C6.6</t>
  </si>
  <si>
    <t>ME C6.7</t>
  </si>
  <si>
    <t>Standard C7</t>
  </si>
  <si>
    <t>ME C7.1</t>
  </si>
  <si>
    <t>ME C7.2</t>
  </si>
  <si>
    <t>ME C7.3</t>
  </si>
  <si>
    <t>ME C7.4</t>
  </si>
  <si>
    <t>ME C7.5</t>
  </si>
  <si>
    <t>ME C7.6</t>
  </si>
  <si>
    <t>The facility has adequate qualified and trained staff, required for providing the assured services to the current case load</t>
  </si>
  <si>
    <t>Facility has established procedure for effective, evaluation and augmentation of competance and performance of staff</t>
  </si>
  <si>
    <t>Training needs are identified based on competence assessment and performance evaluation and facility prepares the training plan</t>
  </si>
  <si>
    <t>The facility provides safe, secure and comfortable environment to staff, patients and visitors</t>
  </si>
  <si>
    <t>The facility provides adequate illumination level at patient care areas</t>
  </si>
  <si>
    <t>The facility has provision of restriction of visitors in patient areas</t>
  </si>
  <si>
    <t>The facility has security system in place at patient care areas</t>
  </si>
  <si>
    <t>The facility has established program for maintenance and upkeep fo the facility</t>
  </si>
  <si>
    <t>ME D4.4</t>
  </si>
  <si>
    <t>ME D4.5</t>
  </si>
  <si>
    <t>ME D7.1</t>
  </si>
  <si>
    <t>ME D7.2</t>
  </si>
  <si>
    <t>ME D7.3</t>
  </si>
  <si>
    <t>Standard D11</t>
  </si>
  <si>
    <t>Assessment Summary</t>
  </si>
  <si>
    <t xml:space="preserve">Name of the Hospital </t>
  </si>
  <si>
    <t>Date of Assessment</t>
  </si>
  <si>
    <t>Names of Assessors</t>
  </si>
  <si>
    <t>Names of Assessees</t>
  </si>
  <si>
    <t>Type of Assessment (Internal/Peer/External)</t>
  </si>
  <si>
    <t xml:space="preserve">Action plan Submission Date </t>
  </si>
  <si>
    <t xml:space="preserve">Major Gaps Observed </t>
  </si>
  <si>
    <t xml:space="preserve">Strengths / Good Practices </t>
  </si>
  <si>
    <t xml:space="preserve">Recommendations/ Opportunities for Improvement </t>
  </si>
  <si>
    <t>Signature of Assessors</t>
  </si>
  <si>
    <t>Date</t>
  </si>
  <si>
    <t>%</t>
  </si>
  <si>
    <t>Labour room service is functional 24X7</t>
  </si>
  <si>
    <t>Verify with records that deliveries have been conducted in night on regular basis</t>
  </si>
  <si>
    <t xml:space="preserve">Availability of Post Partum IUD insertion services </t>
  </si>
  <si>
    <t xml:space="preserve">Verify with records that PPIUD services have been offered in labour room </t>
  </si>
  <si>
    <t xml:space="preserve">Availability of Vaginal Delivery services </t>
  </si>
  <si>
    <t xml:space="preserve">Availability of Pre term delivery services </t>
  </si>
  <si>
    <t>Check if pre term delivery are being conducted at facility and not referred to higher centres  unnecessarily</t>
  </si>
  <si>
    <t xml:space="preserve">Check if Medical /Surgical management of PPH is being done at labour room </t>
  </si>
  <si>
    <t xml:space="preserve">Check staff manages retained placenta cases in labour room . Verify with records </t>
  </si>
  <si>
    <t>Septic Delivery &amp; Delivery of   HIV positive Pregnant Women</t>
  </si>
  <si>
    <t xml:space="preserve">Check if infected delivery cases are managed at labour room and not referred to higher centres unnecessarily </t>
  </si>
  <si>
    <t>Management of PIH/Eclampsia/ Pre eclampsia</t>
  </si>
  <si>
    <t xml:space="preserve">Check services for management of PIH/ Eclampsia are being proved at labour room </t>
  </si>
  <si>
    <t xml:space="preserve">Check if labour room has a functional New born resuscitation services available in labour room </t>
  </si>
  <si>
    <t xml:space="preserve">Check essential newborn care provisions such as Keeping baby on mother's abdomen, immediate drying of baby, Skin to skin contact, delayed chord clamp, initiation of breast  feeding, recording of vitals and Vit. K are provided  </t>
  </si>
  <si>
    <t>24 *7 Availability of point of care diagnostic tests</t>
  </si>
  <si>
    <t xml:space="preserve">HIV, Hb% , Random blood sugar , Protein Urea Test </t>
  </si>
  <si>
    <t>ME A4.11</t>
  </si>
  <si>
    <t xml:space="preserve">Availability of departmental signage's </t>
  </si>
  <si>
    <t xml:space="preserve">Numbering, main department and internal sectional signage, Restricted area signage displayed. Directional signages are given from the entry of the facility </t>
  </si>
  <si>
    <t xml:space="preserve">Necessary Information regarding services provided is displayed </t>
  </si>
  <si>
    <t xml:space="preserve">Name of doctor and Nurse on duty  are displayed and updated. Contact details of referral transport / ambulance displayed </t>
  </si>
  <si>
    <t xml:space="preserve">Breast feeding, kangaroo care, family planning etc (Pictorial and chart ) in circulation &amp; waiting area </t>
  </si>
  <si>
    <t xml:space="preserve">Check all information for patients/ visitors are available in local language </t>
  </si>
  <si>
    <t xml:space="preserve">Only on duty staff is allowed in the labour room when it is occupied </t>
  </si>
  <si>
    <t>Pregnant woman, her birth companion, doctor, nurse/ANM on duty, and other support staff only, is allowed in the labour room</t>
  </si>
  <si>
    <t xml:space="preserve">Access to facility is provided without any physical barrier &amp;  friendly to people with disabilities </t>
  </si>
  <si>
    <t>Availability of ramps and railing &amp; Labour room is located at ground floor</t>
  </si>
  <si>
    <t>If not located on the ground floor availability of the ramp / lift with person for shifting</t>
  </si>
  <si>
    <t xml:space="preserve">Check care to pregnant women is not denied or differed due to discrimination </t>
  </si>
  <si>
    <t xml:space="preserve">Discrimination may happen because of religion, caste, ethnicity, cast, language, paying capacity and educational level. </t>
  </si>
  <si>
    <t xml:space="preserve">Screens / Partition has been provided from three side of the delivery table or Cubicle for ensuring visual privacy </t>
  </si>
  <si>
    <t xml:space="preserve">Check all the windows are fitted with frosted glass or curtains have been provided </t>
  </si>
  <si>
    <t xml:space="preserve">No two women are treated on common bed/ Delivery Table </t>
  </si>
  <si>
    <t xml:space="preserve">Check that observation beds and delivery tables are not shared by multiple women at the same time because of any reason </t>
  </si>
  <si>
    <t xml:space="preserve">Check that labour staff is not providing care in undignified manner such as yelling, scolding , shouting, blaming and using abusive language, unnecessary touching or examination </t>
  </si>
  <si>
    <t>Pregnant women is not left unattended or ignored  during care in the labour room</t>
  </si>
  <si>
    <t xml:space="preserve">Check that care providers are attentive and empathetic to the pregnant women at no point of care they are left alone. </t>
  </si>
  <si>
    <t xml:space="preserve">Care provided at labour room is free from physical abuse or harm </t>
  </si>
  <si>
    <t>Check if the physical abuse practices such as pinching, slapping, restraining , pushing on the abdomen, extensive episiotomy etc.</t>
  </si>
  <si>
    <t xml:space="preserve">Pregnant women is explicitly informed before examination and procedures </t>
  </si>
  <si>
    <t xml:space="preserve">Check if care providers verbally inform the pregnant women before touching, examination or starting procedure. </t>
  </si>
  <si>
    <t>Check if HIV status of pregnant women is not explicitly written on case sheets and  avoiding any means by which they can be identified in public such as labelling or allocating specific beds.</t>
  </si>
  <si>
    <t xml:space="preserve">There is established procedure for taking informed consent before treatment and procedures </t>
  </si>
  <si>
    <t xml:space="preserve">Consent is taken before delivery and or shifting </t>
  </si>
  <si>
    <t xml:space="preserve">Check the labour room case sheet for consent has been taken </t>
  </si>
  <si>
    <t xml:space="preserve">Labour room has system in place to involve patient's relative in decision making about pregnant women treatment  </t>
  </si>
  <si>
    <t xml:space="preserve">Check all services including  drugs, consumables, diagnostics and blood are free of cost in labour room </t>
  </si>
  <si>
    <t xml:space="preserve">Check if there are no user charges of any services in labour room .
Ask Pregnant women and their attendants if they have not paid for any services or any informal fees to service providers </t>
  </si>
  <si>
    <t xml:space="preserve">Adequate space as per delivery load </t>
  </si>
  <si>
    <t xml:space="preserve"> Labour tables should be placed in a way that there is a distance of at least 3 feet from the sidewall, at least 2 feet from head end wall, and at least 6’ from the second table </t>
  </si>
  <si>
    <t>Availability of patients amenities such as Drinking water, Toilet &amp; Changing area</t>
  </si>
  <si>
    <t>Dedicated Toilets for Labour Room area and Staff Rooms. LDR concept for Labour Room should have attached toilet with each LDR unit . Toilets are provided with western style toilet seats. Drinking water Facility within labour room
For Pregnant women  &amp; companion</t>
  </si>
  <si>
    <t xml:space="preserve">Labour Room layout is arranged in LDR concept </t>
  </si>
  <si>
    <t xml:space="preserve">Labour Room and associated services are arranged according to Labour-Delivery-Recovery Concepts with each LDR unit comprising of 4 Labour Beds and dedicated Nursing Station and New Born Corner  </t>
  </si>
  <si>
    <t>Availability of   Registration Area &amp; Waiting area</t>
  </si>
  <si>
    <t>Dedicated reception and registration area the entry of Labour Room Complex with registration desk and seating arrangement for 30 people in waiting area</t>
  </si>
  <si>
    <t xml:space="preserve">Availability of Triage and Examination Area </t>
  </si>
  <si>
    <t xml:space="preserve">Dedicated Triage &amp; Examination  room with two examination beds for segregation of High &amp; Low Risk patients  
Entry to the labour room should not be direct. Check if there is any buffer area  </t>
  </si>
  <si>
    <t xml:space="preserve">Dedicated nursing station and Duty Rooms </t>
  </si>
  <si>
    <t>One common Nursing station for Conventional Labour Room 
Dedicated Nursing station for Each unit if LDR concept is followed</t>
  </si>
  <si>
    <t xml:space="preserve">Availability of Storage Area </t>
  </si>
  <si>
    <t xml:space="preserve">A dedicated sub store with cabinets and storage racks for storing supplies 
Separate Clean room &amp; Dirty Utility room for Storing Sterile and Used goods respectively </t>
  </si>
  <si>
    <t xml:space="preserve">Availability of Newborn Care area </t>
  </si>
  <si>
    <t xml:space="preserve">Availability of Staff  Room &amp;  Doctor's Duty Room </t>
  </si>
  <si>
    <t>Dedicated rooms for Nursing staff  and Doctors provided with beds, storage furniture and attached toilets</t>
  </si>
  <si>
    <t xml:space="preserve">Corridors connecting labour room are broad enough to manage stretcher and trolleys </t>
  </si>
  <si>
    <t>Corridor should be wide enough that 2 stretcher can pass simultaneously without any hassle</t>
  </si>
  <si>
    <t xml:space="preserve">Check availability of functional telephone and intercom connections </t>
  </si>
  <si>
    <t>Less than 20 Deliveries/ Month -1
20-99 Deliveries/ Month - 2
100- 199 Deliveries/Month -4
200- 499 Deliveries/Month -6
More than 500 Deliveries-
Conventional Labour Room - Monthly Delivery Cases X 0.014
(Labour- Delivery-Recovery) LDR format  -  Monthly Delivery Cases X.028</t>
  </si>
  <si>
    <t>Labour room is in Proximity and function linkage with OT  &amp; SNCU</t>
  </si>
  <si>
    <t xml:space="preserve">Check labour room is located in the proximity of Maternity OT and SNCU/ NICU in one block only with means of swift shifting of patients in case of emergency. If located on different floor lift/ ramp with manned trolley should be provided </t>
  </si>
  <si>
    <t>Labour room lay out and arrangement of services are designed in a way, that there is no criss cross  movement of patient, staff, supplies &amp; equipment</t>
  </si>
  <si>
    <t xml:space="preserve">The facility ensures the physical safety of the infrastructure. </t>
  </si>
  <si>
    <t xml:space="preserve">Switch Boards other electrical installations are intact. Check adequate power outlets have been provided as per requirement of electric appliances </t>
  </si>
  <si>
    <t xml:space="preserve">Check if safety features  have been provided in infrastructure </t>
  </si>
  <si>
    <t>The floor of the labour room complex should be made of  anti-skid material. 
Each window have 2-panel sliding
doors. The outside panel be fixed The second panel should be moving with frosted glass and a lock.</t>
  </si>
  <si>
    <t xml:space="preserve">The facility has established Programme for fire safety and other disaster </t>
  </si>
  <si>
    <t>Labour room has sufficient fire  exit to permit safe escape to its occupant at time of fire</t>
  </si>
  <si>
    <t>Labour  room  has installed fire Extinguishers &amp; expiry is displayed on each fire extinguisher</t>
  </si>
  <si>
    <t xml:space="preserve"> Class A , Class B, C type or ABC type. Check the expiry date for fire extinguishers are displayed on each extinguisher as well as due date for next refilling is clearly mentioned</t>
  </si>
  <si>
    <t>Check staff is aware of RACE (Rescue-Alarm-Contain-Extinguish) method for in case of fire and confident in using fire extinguisher.</t>
  </si>
  <si>
    <t xml:space="preserve">Availability of Ob&amp;G specialist </t>
  </si>
  <si>
    <t xml:space="preserve">100-200 Deliveries -1 (OBG/EMOC)
200 - 500 Deliveries - 1 OBG (Mandatory  + 4 (OBG/EMOC)
&gt;500 3 OBG + 4 EMOC </t>
  </si>
  <si>
    <t xml:space="preserve">The facility has adequate general duty doctors as per service provision and work load </t>
  </si>
  <si>
    <t xml:space="preserve">Availability of General duty doctor </t>
  </si>
  <si>
    <t xml:space="preserve">At least 4 Medical Officers </t>
  </si>
  <si>
    <t>Availability of Nursing staff /ANM</t>
  </si>
  <si>
    <t xml:space="preserve"> Deliveries Per month-
100-200- 8
200-500 -12 
&gt; 500 - 16 </t>
  </si>
  <si>
    <t xml:space="preserve">Availability of house keeping staff &amp; Security Guards  </t>
  </si>
  <si>
    <t>Housekeeping Staff as per delivery load 
100-200- 4
200-500 - 8 
Security Guards as per Delivery Load 
&gt; 500 - 12  
100-200- 4
200-500 - 6
&gt; 500 - 8</t>
  </si>
  <si>
    <t>Inj Oxytocin 10 IU (to be kept in fridge) Tab Misoprostol 200mg</t>
  </si>
  <si>
    <t>Cap Ampicillin 500mg, Tab Metronidazole 400mg, Inj Gentamicin</t>
  </si>
  <si>
    <t xml:space="preserve">  Nifedipine, Methyldopa, Inj Hydralazine,  Tab Paracetamol, Tab Ibuprofen, Inj Xylocaine 2%,</t>
  </si>
  <si>
    <t xml:space="preserve"> IV fluids, Normal saline, Ringer lactate,</t>
  </si>
  <si>
    <t xml:space="preserve">Availability of Vitamins </t>
  </si>
  <si>
    <t xml:space="preserve">  Vit K</t>
  </si>
  <si>
    <t>Availability of dressings material and Sanitary pads</t>
  </si>
  <si>
    <t>Gauze piece and cotton swabs, sanitary Napkins (2 for Each Delivery),  Sanitary Pads (4 for each delivery, needle (round body and cutting), chromic catgut no. 0, antiseptic solution</t>
  </si>
  <si>
    <t xml:space="preserve">Availability of syringes and IV Sets /tubes and consumables for newborn </t>
  </si>
  <si>
    <t>Paediatric IV sets,urinery catheter,  Gastric tube and cord clamp, Baby ID tag</t>
  </si>
  <si>
    <t xml:space="preserve">Emergency drug trays are maintained at every point of care, wherever it may be needed </t>
  </si>
  <si>
    <t xml:space="preserve"> Inj Magsulf 50%, Inj Calcium gluconate 10%, Inj Dexamethasone, inj Hydrocortisone Succinate, Inj Ampicillin, Inj Gentamicin,  inj metronidazole, , Inj diazepam, inj Pheniramine maleate, inj Corboprost, Inj Pentazocine, Inj Promethazine, Betamethasone, Inj Hydralazine, Nifedipine, Methyldopa,ceftriaxone </t>
  </si>
  <si>
    <t xml:space="preserve">One set of Digital BP apparatus,  Stethoscope,  Adult Thermometer , Baby Thermometer,  baby forehead thermometer, Handheld Fetal Doppler , Fetoscope, baby weighting scale, Measuring Tape for four labour tables or at least two sets., Wall clock </t>
  </si>
  <si>
    <t>Cord Cutting Scissor, Artery forceps, Cord clamp, Sponge holder, speculum, kidney tray,  bowl for antiseptic lotion are present in tray</t>
  </si>
  <si>
    <t>One autoclaved delivery tray for each table plus 4 extra trays</t>
  </si>
  <si>
    <t>Two pre warmed towels/sheets for wrapping the baby, mucus extractor, bag and mask (0 &amp;1 no.), sterilized thread for cord/cord clamp, nasogastric tube are present in tray</t>
  </si>
  <si>
    <t>Speculum, anterior  vaginal wall retractor, posterior wall retractor, sponge holding forceps, MVA syringe, cannulas, MTP, cannulas, small bowl of antiseptic lotion, are present in tray</t>
  </si>
  <si>
    <t>PPIUCD insertion forceps, CuIUCD 380A/Cu IUCD375 in sterile package are present in tray</t>
  </si>
  <si>
    <t xml:space="preserve">Availability of Radiant Warmers </t>
  </si>
  <si>
    <t xml:space="preserve">1 Functional Radiant warmer for each four tables </t>
  </si>
  <si>
    <t xml:space="preserve">Availability of Diagnostic Instruments </t>
  </si>
  <si>
    <t xml:space="preserve">Availability of resuscitation  Instruments  for Newborn &amp; Mother </t>
  </si>
  <si>
    <t>Refrigerator, Movable Crash cart/Drug trolley, instrument trolley, dressing trolley</t>
  </si>
  <si>
    <t>Availability of equipment for cleaning &amp; sterilization</t>
  </si>
  <si>
    <t>Buckets for mopping, Separate mops for labour room and circulation area duster, waste trolley, Deck brush, Autoclave</t>
  </si>
  <si>
    <t>Availability of Labour Beds with attachment/accessories</t>
  </si>
  <si>
    <t xml:space="preserve">Availability of Mattress for each Labour Beds </t>
  </si>
  <si>
    <t xml:space="preserve">Mattress should be in three parts and seamless in each part with a thin cushioning at the joints, detachable at perineal end. It should be washable and water proof with extra set. </t>
  </si>
  <si>
    <t>Facility has a defined and established procedure for effective utilization, evaluation and augmentation of competence and performance of staff</t>
  </si>
  <si>
    <t>Criteria for Competence assessment are defined  for clinical and Para clinical staff</t>
  </si>
  <si>
    <t>Check parameters for assessing skills and proficiency of clinical staff has been defined</t>
  </si>
  <si>
    <t>Competence assessment of Clinical and Para clinical staff is done on predefined  criteria at least once in a year</t>
  </si>
  <si>
    <t xml:space="preserve">Check for competence assessment is done at least once in a year </t>
  </si>
  <si>
    <t xml:space="preserve">Check for records of competence assessment using OSCE including filled checklist, scoring and grading . Verify with staff for actual competence assessment done </t>
  </si>
  <si>
    <t>The Staff is provided training as per defined core competencies and training plan</t>
  </si>
  <si>
    <t>Navjat Shishu Surkasha Karyakarm (NSSK) training &amp; Skilled birth Attendant (SBA)</t>
  </si>
  <si>
    <t xml:space="preserve">Check training records </t>
  </si>
  <si>
    <t>Biomedical Waste Management&amp; Infection control and hand hygiene ,Patient safety</t>
  </si>
  <si>
    <t>Training on Quality Management</t>
  </si>
  <si>
    <t>Assessment, action planning, PDCA, 5S &amp; use of checklist</t>
  </si>
  <si>
    <t xml:space="preserve">Training on Respectful  Maternal Care </t>
  </si>
  <si>
    <t>There is established procedure for utilization of skills gained thought trainings by on -job supportive supervision</t>
  </si>
  <si>
    <t xml:space="preserve">Labour room staff is provided refresher training </t>
  </si>
  <si>
    <t xml:space="preserve">Check with training records the labour room staff have been provided refresher training  at lest once in every 12 month on Intrapartum care, Identification and &amp; management of obstetric emergencies  and Essential Newborn care &amp; Breast feeding  support </t>
  </si>
  <si>
    <t xml:space="preserve">Check with AMC records/ Warranty documents </t>
  </si>
  <si>
    <t>Check for breakdown &amp; Maintenance  record in the log book</t>
  </si>
  <si>
    <t>BP apparatus, thermometers, weighing scale , radiant warmer etc are calibrated . Check for records /calibration stickers</t>
  </si>
  <si>
    <t xml:space="preserve">Check operating and trouble shooting instructions of equipment such as radiant warmer are available at labour room </t>
  </si>
  <si>
    <t xml:space="preserve">Stock level are daily updated
Requisition are timely placed well before reaching the stock out level.                  
Check with stock and indent registers. </t>
  </si>
  <si>
    <t xml:space="preserve">Empty and  filled cylinders are labelled and updated </t>
  </si>
  <si>
    <t xml:space="preserve">Empty and filled cylinders are kept separately and labelled, flow meter is working and pressure/ flow rate is updated in the checklist </t>
  </si>
  <si>
    <t xml:space="preserve">Expiry dates' are maintained at emergency drug tray / Crash cart </t>
  </si>
  <si>
    <t xml:space="preserve">At least one week of minimum buffer stock is  maintained all the time in the labour room. Minimum stock and reorder level are calculated based on consumption in a week accordingly </t>
  </si>
  <si>
    <t xml:space="preserve">Check stock and expenditure register is adequately maintained </t>
  </si>
  <si>
    <t xml:space="preserve">The facility provides safe, secure and comfortable environment to staff, patients and visitors. </t>
  </si>
  <si>
    <t>Adequate Illumination at delivery table &amp; observation area</t>
  </si>
  <si>
    <t xml:space="preserve">Labour Area - 500 Lux 
Support Area - 150 Lux </t>
  </si>
  <si>
    <t xml:space="preserve">Visitors are restricted at labour room. One birth companion is allowed to stay with the Pregnant women </t>
  </si>
  <si>
    <t xml:space="preserve">Temperature of the labour room should be kept around 26-28 degree C ,labour complex should have split ACs  with tonnage = (square root of area)/10 and one ceiling mounted fan for every labour table . Area should be drought free </t>
  </si>
  <si>
    <t>Security arrangement in labour room</t>
  </si>
  <si>
    <t xml:space="preserve">Dedicated security guards preferably female security staff. CCTV Camera at entrance / circulation areas </t>
  </si>
  <si>
    <t>Check adequate security measures have been taken for safety and security of staff working in labour room</t>
  </si>
  <si>
    <t xml:space="preserve">The facility has established Programme for maintenance and upkeep of the facility </t>
  </si>
  <si>
    <t>Interior &amp; exterior of patient care areas are plastered &amp; painted &amp; building are white washed in uniform colour</t>
  </si>
  <si>
    <t>Wall and Ceiling of Labour Room are painted in white colour. The walls of the labour room complex should be made of white wall tiles, with seamless joint, and extending up to the ceiling.</t>
  </si>
  <si>
    <t xml:space="preserve">Floors, walls, roof, roof topes, sinks patient care and circulation  areas are Clean </t>
  </si>
  <si>
    <t xml:space="preserve">All area are clean  with no dirt,grease,littering and cobwebs. Surface of furniture and fixtures are clean </t>
  </si>
  <si>
    <t xml:space="preserve">Check toilet seats, floors, basins etc are clean and water supply with functional cistern has been provided. </t>
  </si>
  <si>
    <t>Check for there is no seepage , Cracks, chipping of plaster Window panes , doors and other fixtures are intact</t>
  </si>
  <si>
    <t xml:space="preserve">Check for delivery as well as auxiliary areas </t>
  </si>
  <si>
    <t>Delivery table are intact and  without rust &amp; Mattresses are intact and clean</t>
  </si>
  <si>
    <t xml:space="preserve">Observe for any signs for rusting or accumulation of dirt/ grease/ encrusted body fluid </t>
  </si>
  <si>
    <t xml:space="preserve">Check of any obsolete article including equipment, instrument, records, drugs and consumables </t>
  </si>
  <si>
    <t xml:space="preserve">Check for no stray animal in and around labour room </t>
  </si>
  <si>
    <t xml:space="preserve">Availability of 24x7 running and portable water </t>
  </si>
  <si>
    <t xml:space="preserve">Availability of 24X7 Running water &amp;  hot water facility. </t>
  </si>
  <si>
    <t xml:space="preserve">Check for 24X7 availability of power backup including  Dedicated UPS and emergency light </t>
  </si>
  <si>
    <t>ME D6.1</t>
  </si>
  <si>
    <t>ME D6.2</t>
  </si>
  <si>
    <t>ME D6.3</t>
  </si>
  <si>
    <t xml:space="preserve">The facility ensures clean linen to the patients </t>
  </si>
  <si>
    <t>Availability &amp; use of clean linen</t>
  </si>
  <si>
    <t xml:space="preserve">Clean Delivery gown is provided to Pregnant Women &amp; 
sterile drape for baby.  </t>
  </si>
  <si>
    <t xml:space="preserve">There is  system to check the cleanliness and Quantity of the linen </t>
  </si>
  <si>
    <t>Quantity of linen is checked before sending it to laundry. Cleanliness &amp; Quantity of linen is checked received from laundry. Records are maintained</t>
  </si>
  <si>
    <t>ME D10.3</t>
  </si>
  <si>
    <t>ME D11.1</t>
  </si>
  <si>
    <t>ME D11.2</t>
  </si>
  <si>
    <t xml:space="preserve">The facility has an established procedure for duty roster and deputation to different departments </t>
  </si>
  <si>
    <t xml:space="preserve">Check with the duty roster </t>
  </si>
  <si>
    <t>ME D11.3</t>
  </si>
  <si>
    <t xml:space="preserve">As per hospital administration or state policy </t>
  </si>
  <si>
    <t>ME D12.1</t>
  </si>
  <si>
    <t xml:space="preserve"> Unique  identification number  &amp; patient demographic records are generated  during process of registration &amp; admission </t>
  </si>
  <si>
    <t>Check for  demographics like Name, age, Sex, Chief complaint, etc.</t>
  </si>
  <si>
    <t>There is procedure for admitting Pregnant women directly coming to Labour room</t>
  </si>
  <si>
    <t xml:space="preserve">There is no delay in admission of pregnant women in labour pain </t>
  </si>
  <si>
    <t>Co relate the time admission with &amp; clinical intervention (vital chart , partograph, medication given etc.)</t>
  </si>
  <si>
    <t xml:space="preserve">Provision of extra tables. </t>
  </si>
  <si>
    <t xml:space="preserve">Rapid Initial assessment of Pregnant Women to identify complication and Prioritize care 
 </t>
  </si>
  <si>
    <t xml:space="preserve">Recording of vitals and FHR. immediate sign if following danger sign are present - difficulty in breathing, fever, sever abdominal pain, Convulsion or unconsciousness, Severe headache or blurred vision </t>
  </si>
  <si>
    <t xml:space="preserve">Recording of women obstetric History including
LMP and EDD Parity, Gravid status, h/o CS, Live birth, Still Birth, Medical History (TB, Heart diseases, STD etc) HIV status and Surgical History </t>
  </si>
  <si>
    <t xml:space="preserve">Time of start, frequency of contractions, time of bag of water leaking, colour and smell of fluid and baby movement </t>
  </si>
  <si>
    <t>Hand over from Labour Room to the destination department is given while shifting the Mother &amp; Baby.  Shifting to ward should be done at least two hours after delivery in case of conventional LR and 4 hours in case of LDR</t>
  </si>
  <si>
    <t xml:space="preserve">check if there are linkages and established process for calling other specialist in labour room if required </t>
  </si>
  <si>
    <t>Reason for referral is clearly stated and referral is authorized competent person (Gynaecologist or Medical Officer on duty)</t>
  </si>
  <si>
    <t xml:space="preserve">Essential information regarding referral facilities are available at labour room </t>
  </si>
  <si>
    <t>Patient referred with referral slip</t>
  </si>
  <si>
    <t xml:space="preserve"> Referral vehicle is being arranged </t>
  </si>
  <si>
    <t xml:space="preserve">Referral checklist &amp; Referral in/ Out register is maintained all referred cases </t>
  </si>
  <si>
    <t xml:space="preserve">Referral check list is filled before referral to ensure all necessary steps have been taken for safe referral including advance communication,  transport arrangement, accompanying care provider, referral slip , time taken for referral etc. regarding referral cases including demographics, date &amp; time of admission, date &amp; time of referral, diagnosis at referral and follow up of outcome is recorded in referral register </t>
  </si>
  <si>
    <t xml:space="preserve">Follow-up of referral cases is done </t>
  </si>
  <si>
    <t>ME E3.3</t>
  </si>
  <si>
    <t xml:space="preserve">A person is identified for care during all steps of care </t>
  </si>
  <si>
    <t xml:space="preserve">Nurse is assigned for each pregnant  women </t>
  </si>
  <si>
    <t>Check for nursing hand over</t>
  </si>
  <si>
    <t xml:space="preserve">Identification  tags for mother and baby </t>
  </si>
  <si>
    <t xml:space="preserve">Verbal orders are rechecked before administration.  Verbal orders are documented in the case sheet </t>
  </si>
  <si>
    <t>Hand over is given bed side</t>
  </si>
  <si>
    <t xml:space="preserve">Handover is given during the shift change beside the pregnant women explaining the condition,  care provided and any specific care if required </t>
  </si>
  <si>
    <t xml:space="preserve">Check  for BP, pulse,temp,Respiratory rate  FHR,dilation Uterine Contractions, blood loss any other vital required is monitored and recoded in case sheet </t>
  </si>
  <si>
    <t>Check the measure taken to prevent new born theft, sweeping and baby fall</t>
  </si>
  <si>
    <t xml:space="preserve">Check for case sheet if drugs are prescribed under generic name only </t>
  </si>
  <si>
    <t xml:space="preserve">Check all the drugs in case sheet and discharge slip are written in generic name only. </t>
  </si>
  <si>
    <t>Check for that relevant Standard treatment protocols  are available at point of use</t>
  </si>
  <si>
    <t>Check BHT that drugs are prescribed as per treatment protocols &amp;Check for rational use of uterotonic drugs</t>
  </si>
  <si>
    <t xml:space="preserve">Check high alert drugs such as Magsulf, Oxytocin, Carbopost,  Adrenaline are identified in the labour room </t>
  </si>
  <si>
    <t>Maximum dose of high alert drugs are defined and communicated &amp; there is process to ensure that right doses of high alert drugs are only given</t>
  </si>
  <si>
    <t>Value for maximum doses as per age, weight and diagnosis are available with nursing station and doctor. A system of independent double check before administration, Error prone medical abbreviations are avoided</t>
  </si>
  <si>
    <t xml:space="preserve">Verify case sheets of sample basis </t>
  </si>
  <si>
    <t>Check for the writing, It  comprehendible by the clinical staff</t>
  </si>
  <si>
    <t xml:space="preserve">Check if adverse drug reaction form is available in labour room and reporting is in practice </t>
  </si>
  <si>
    <t xml:space="preserve">Check Nursing staff  is aware 7 Rs of Medication and follows them  </t>
  </si>
  <si>
    <t xml:space="preserve">Administration of medicines done after ensuring right patient, right drugs , right route, right time, Right dose , Right Reason and Right Documentation </t>
  </si>
  <si>
    <t xml:space="preserve">Partograph </t>
  </si>
  <si>
    <t>Delivery note is adequate</t>
  </si>
  <si>
    <t>Outcome of delivery, date and time, gestation age, delivery conducted by, type of delivery, complication if any ,indication of intervention, date and time of transfer, cause of death etc</t>
  </si>
  <si>
    <t>Did baby cry, Essential new born care, resuscitation if any, Sex, weight, time of initiation of breast feed, birth doses, congenital anomaly if any.</t>
  </si>
  <si>
    <t xml:space="preserve">Availability of standardized labour room case sheets including partograph and safe Birthing checklist </t>
  </si>
  <si>
    <t xml:space="preserve">Labour room register, OT register, MTP register, Maternal death register and records, lab register, referral in /out register, internal &amp; PPIUD register , NBCC register, handover register </t>
  </si>
  <si>
    <t>ME E10.2</t>
  </si>
  <si>
    <t>ME E11.5</t>
  </si>
  <si>
    <t>ME E12.1</t>
  </si>
  <si>
    <t>ME E12.2</t>
  </si>
  <si>
    <t>ME E12.3</t>
  </si>
  <si>
    <t xml:space="preserve">Check for list of critical values is available at nursing station </t>
  </si>
  <si>
    <t>ME E13.5</t>
  </si>
  <si>
    <t>ME E13.6</t>
  </si>
  <si>
    <t>Protocol of blood transfusion is monitored &amp; regulated</t>
  </si>
  <si>
    <t xml:space="preserve">blood is kept on room temperature (28 degree C) before transfusion. Blood transfusion is monitored and regulated by qualified person </t>
  </si>
  <si>
    <t xml:space="preserve">Death note is written as per mother &amp; neonatal death review guidelines </t>
  </si>
  <si>
    <t xml:space="preserve">Maternal and neonatal death are recorded as per MDR guideline. Death note including efforts done for resuscitation is noted in patient record. Death summary is given to patient attendant quoting the immediate cause and underlying cause if possible </t>
  </si>
  <si>
    <t>There is established criteria for distinguishing between new-born death and still birth</t>
  </si>
  <si>
    <t>Every still birth is examined, classified by paediatrician before declaration &amp; record is maintained</t>
  </si>
  <si>
    <t>ME E17.5</t>
  </si>
  <si>
    <t>ME E17.6</t>
  </si>
  <si>
    <t xml:space="preserve">
Facility staff adheres to standard procedures for management of second stage of labour.
</t>
  </si>
  <si>
    <t xml:space="preserve">
Allows spontaneous delivery of head 
</t>
  </si>
  <si>
    <t>By flexing the head and giving perineal support</t>
  </si>
  <si>
    <t xml:space="preserve">Delivery of shoulders and Neck 
</t>
  </si>
  <si>
    <t xml:space="preserve">Manages cord round the neck; assists delivery of shoulders and body; delivers baby on mother's abdomen
</t>
  </si>
  <si>
    <t>Check with records and interview with staff if they are still practicing routine episiotomy.</t>
  </si>
  <si>
    <t xml:space="preserve">Unnecessary augmentation and induction of labour is not done using uterotonics </t>
  </si>
  <si>
    <t xml:space="preserve">Facility staff adheres to standard procedure for active management of third stage of labour </t>
  </si>
  <si>
    <t>Rules out presence of second baby by palpating abdomen</t>
  </si>
  <si>
    <t xml:space="preserve">Check staff competence </t>
  </si>
  <si>
    <t xml:space="preserve">Administration of 10 IU of oxytocin IM immediately after Birth . Check if there is practice of preloading the oxytocin inj for prompt administration after birth.
</t>
  </si>
  <si>
    <t xml:space="preserve">Uterine tone assessment </t>
  </si>
  <si>
    <t>Checks for completeness of placenta before discarding</t>
  </si>
  <si>
    <t xml:space="preserve">Facility staff adheres to standard procedures for routine care of new-born immediately after birth </t>
  </si>
  <si>
    <t xml:space="preserve">Wipes the baby with a clean pre-warmed towel and wraps baby in second pre-warmed towel;  </t>
  </si>
  <si>
    <t xml:space="preserve">Check staff competence through demonstration or case observation </t>
  </si>
  <si>
    <t>Performs delayed cord clamping and cutting (1-3 min);</t>
  </si>
  <si>
    <t>Initiates breast-feeding soon after birth</t>
  </si>
  <si>
    <t>Records birth weight and gives injection vitamin K</t>
  </si>
  <si>
    <t xml:space="preserve">Staff is aware of Indications for referring patient for to Surgical Intervention </t>
  </si>
  <si>
    <t xml:space="preserve">Diagnosis obstructed labour based on data registered from the partograph, Re-hydrates the patient to maintain normal plasma volume, check vitals, gives broad spectrum antibiotics, perform bladder catheterization and takes blood for Hb &amp; grouping, Decides on the mode of delivery as per the condition of mother and the baby </t>
  </si>
  <si>
    <t xml:space="preserve">Facility staff adheres to standard protocols for identification and management of Pre Eclampsia / Eclampsia </t>
  </si>
  <si>
    <t>Records BP in every case
checks for proteinuria</t>
  </si>
  <si>
    <t xml:space="preserve">identifies danger signs of severe PE and convulsions; </t>
  </si>
  <si>
    <t xml:space="preserve">Administers injection magnesium sulphate appropriately; </t>
  </si>
  <si>
    <t>provides nursing care &amp; ensures specialist attention.</t>
  </si>
  <si>
    <t>ME E18.6</t>
  </si>
  <si>
    <t>Facility staff adheres to standard protocols for identification and management of PPH.</t>
  </si>
  <si>
    <t xml:space="preserve">Checks uterine tone and bleeding PV regularly </t>
  </si>
  <si>
    <t>Identifies PPH</t>
  </si>
  <si>
    <t>Assessment of bleeding (PPH if &gt;500 ml or &gt; 1 pad soaked in 5 Minutes or any bleeding sufficient to cause signs of hypovolemia in patient.</t>
  </si>
  <si>
    <t xml:space="preserve">Manages PPH as per protocol </t>
  </si>
  <si>
    <t xml:space="preserve">starts IV fluids, manages shock if present, gives uterotonic, identifies causes, performs cause specific management.
</t>
  </si>
  <si>
    <t xml:space="preserve">Staff knows the use of oxytocin for Management of PPH </t>
  </si>
  <si>
    <t xml:space="preserve">SI/OB/RR </t>
  </si>
  <si>
    <t>Initial Dose: Infuse 20 IU in 1 L NS/RL at 60 drops per minute
Continuing dose: Infuse 20 IU in 1 L NS/RL at 40 drops per minute
Maximum Dose: Not more than 3 L of IV fluids containing oxytocin</t>
  </si>
  <si>
    <t>ME E18.7</t>
  </si>
  <si>
    <t xml:space="preserve">Facility staff adheres to standard protocols for Management of HIV in Pregnant Woman &amp; Newborn </t>
  </si>
  <si>
    <t xml:space="preserve">Check case records and Interview of staff </t>
  </si>
  <si>
    <t>Provides syrup Nevirapine to newborns of HIV seropositive mothers</t>
  </si>
  <si>
    <t>ME E18.8</t>
  </si>
  <si>
    <t>Facility staff adheres to standard protocol for identification and management of preterm delivery.</t>
  </si>
  <si>
    <t>Correctly estimates gestational age to confirm that labour is preterm</t>
  </si>
  <si>
    <t xml:space="preserve"> identifies conditions that may lead to preterm birth </t>
  </si>
  <si>
    <t xml:space="preserve">(severe PE/E, APH, PPROM); </t>
  </si>
  <si>
    <t xml:space="preserve">administers antenatal corticosteroids in pre term labour and conditions leading to pre term delivery (24-34 weeks); </t>
  </si>
  <si>
    <t xml:space="preserve">Review case records </t>
  </si>
  <si>
    <t>ME E18.9</t>
  </si>
  <si>
    <t>Staff identifies and manages infection in pregnant woman</t>
  </si>
  <si>
    <t>Records mother' s temperature at admission and assesses need for antibiotics</t>
  </si>
  <si>
    <t xml:space="preserve">Administers appropriate antibiotics to mother </t>
  </si>
  <si>
    <t>ME 18.10</t>
  </si>
  <si>
    <t>There is Established protocol for newborn resuscitation is followed at the facility.</t>
  </si>
  <si>
    <t xml:space="preserve">Facility staff adheres to standard protocol for resuscitating the newborn within 30 seconds.  </t>
  </si>
  <si>
    <t>Performs initial steps of resuscitation within 30 seconds: immediate cord cutting and PSSR at radiant warmer.</t>
  </si>
  <si>
    <t>Facility staff adheres to standard protocol for preforming bag and mask ventilation for 30 seconds if baby is still not breathing.</t>
  </si>
  <si>
    <t>Initiates bag and mask ventilation using room air with 5 ventilator breaths and continues ventilation for next 30 seconds if baby still does not breathe.</t>
  </si>
  <si>
    <t xml:space="preserve">Facility staff adheres to standard protocol for taking appropriate actions if baby does not respond to bag and mask ventilation after golden minute. </t>
  </si>
  <si>
    <t>If baby still not breathing/ breathing well, continues ventilation with oxygen, calls or arranges for advanced help or referral.</t>
  </si>
  <si>
    <t>ME E18.11</t>
  </si>
  <si>
    <t xml:space="preserve">Facility ensures Physical and emotional support to the pregnant women means of birth companion of her choice </t>
  </si>
  <si>
    <t xml:space="preserve">Women are encouraged and counselled for allowing birth companion of their choice </t>
  </si>
  <si>
    <t xml:space="preserve">Orientation session and information is available for Birth companion </t>
  </si>
  <si>
    <t xml:space="preserve">Facility staff adheres to protocol for assessment of condition of mother and baby and providing adequate postpartum care </t>
  </si>
  <si>
    <t>Performs detailed examination of mother</t>
  </si>
  <si>
    <t xml:space="preserve">Check for records of Uterine contraction, bleeding, temperature, B.P, pulse, Breast examination, (Nipple care, milk initiation), Check for perineal washes performed </t>
  </si>
  <si>
    <t>Looks for signs of infection in mother and baby</t>
  </si>
  <si>
    <t>Staff Interview</t>
  </si>
  <si>
    <t>Looks for signs of hypothermia in baby and provides appropriate care</t>
  </si>
  <si>
    <t>Skin to skin contact with mother, regular monitoring and specialist attention as required</t>
  </si>
  <si>
    <t>Facility staff adheres to protocol for counselling on danger signs, post-partum family planning and exclusive breast feeding</t>
  </si>
  <si>
    <t xml:space="preserve">Staff counsels mother on vital issues </t>
  </si>
  <si>
    <t>Counsels on danger signs to mother at time of discharge; Counsels on post partum family planning to mother at discharge;  Counsels on exclusive breast feeding to mother at discharge</t>
  </si>
  <si>
    <t>Facility staff adheres to protocol for  ensuring care of newborns with small size at birth</t>
  </si>
  <si>
    <t>Facilitates specialist care in newborn &lt;1800 gm</t>
  </si>
  <si>
    <t>Facilitates assisted feeding whenever required</t>
  </si>
  <si>
    <t>Facilitates thermal management including kangaroo mother care</t>
  </si>
  <si>
    <t>ME 19.4</t>
  </si>
  <si>
    <t>ME E20.7</t>
  </si>
  <si>
    <t>ME E21.5</t>
  </si>
  <si>
    <t xml:space="preserve">Swab are taken from infection prone surfaces such as delivery tables , door, handles, procedure lights etc. </t>
  </si>
  <si>
    <t>There is procedure for immunization &amp; medical check up of the staff</t>
  </si>
  <si>
    <t>Hepatitis B, Tetanus Toxic .</t>
  </si>
  <si>
    <t xml:space="preserve">Availability of hand washing  with running Water Facility at Point of Use </t>
  </si>
  <si>
    <t xml:space="preserve">Check for availability of wash basin near the point of use  Ask to Open the tap. Ask Staff  water supply is regular </t>
  </si>
  <si>
    <t xml:space="preserve">Check for availability/ Ask staff if the supply is adequate and uninterrupted. Availability of Alcohol based Hand rub </t>
  </si>
  <si>
    <t xml:space="preserve">Handwashing station is as per specification </t>
  </si>
  <si>
    <t>Availability of elbow operated taps  &amp; Hand washing sink is wide and deep enough to prevent splashing and retention of water</t>
  </si>
  <si>
    <t xml:space="preserve">Staff is aware of when and how to hand wash </t>
  </si>
  <si>
    <t xml:space="preserve">Ask for demonstration of six steps &amp; check staff awareness five moments of handwashing </t>
  </si>
  <si>
    <t xml:space="preserve">Availability &amp; Use of Antiseptics </t>
  </si>
  <si>
    <t>like before giving IM/IV injection, drawing blood, putting Intravenous and urinary catheter &amp;Proper cleaning of perineal area before procedure with antisepsis</t>
  </si>
  <si>
    <t xml:space="preserve">Staff Interview </t>
  </si>
  <si>
    <t xml:space="preserve">Availability of Masks , caps and protective eye cover </t>
  </si>
  <si>
    <t>OB/SI/ RR</t>
  </si>
  <si>
    <t xml:space="preserve">Check if staff is using PPEs
Ask staff if they have adequate supply 
Verify with the stock / Expenditure register </t>
  </si>
  <si>
    <t>Sterile gloves are available at labour room</t>
  </si>
  <si>
    <t xml:space="preserve">OB/SI /RR </t>
  </si>
  <si>
    <t xml:space="preserve">Availability of disposable gown/ Apron </t>
  </si>
  <si>
    <t>Heavy duty gloves and gum boots for housekeeping staff</t>
  </si>
  <si>
    <t xml:space="preserve">Personal protective kit for delivering HIV cases </t>
  </si>
  <si>
    <t xml:space="preserve">Cap &amp; Mask, protective Eye cover, Disposable apron </t>
  </si>
  <si>
    <t>Entry to the labour Room is only after change of shoes and wearing  Mask  &amp; Cap</t>
  </si>
  <si>
    <t>Disinfection of operating &amp; Procedure surfaces</t>
  </si>
  <si>
    <t xml:space="preserve">Cleaning of delivery tables tops after each delivery with 2% carbolic acid </t>
  </si>
  <si>
    <t xml:space="preserve">Cleaning of instruments </t>
  </si>
  <si>
    <t xml:space="preserve">Cleaning is done with detergent and running water after use </t>
  </si>
  <si>
    <t>Autoclaving</t>
  </si>
  <si>
    <t>Autoclaving  of delivery kits is done as per protocols</t>
  </si>
  <si>
    <t>Ask staff about temperature, pressure and time. Ask staff about method, concentration and contact time  required for chemical sterilization</t>
  </si>
  <si>
    <t>There is a procedure to ensure the traceability of sterilized packs &amp; their storage</t>
  </si>
  <si>
    <t>Availability of disinfectant  &amp; cleaning agents as per requirement</t>
  </si>
  <si>
    <t>Chlorine solution, Glutaraldehyde, Hospital grade phenyl, disinfectant detergent solution</t>
  </si>
  <si>
    <t>Spill management protocols are implemented</t>
  </si>
  <si>
    <t>spill management kit staff training, protocol displayed</t>
  </si>
  <si>
    <t>Standard practice of mopping and scrubbing are followed &amp; three bucket system is followed</t>
  </si>
  <si>
    <t>Unidirectional mopping from inside out. Cleaning protocols are available / displayed 
Cleaning equipment like broom are not used in patient care areas</t>
  </si>
  <si>
    <t xml:space="preserve">Availability of colour coded bins &amp; Plastic bags  at point of waste generation </t>
  </si>
  <si>
    <t xml:space="preserve">Segregation of Anatomical and soiled waste in Yellow Bin </t>
  </si>
  <si>
    <t xml:space="preserve">Segregation of infected plastic waste in red bin </t>
  </si>
  <si>
    <t xml:space="preserve">Ask if available. Where it is stored and who is in charge of that. Also check PEP issuance register 
Staff knows what to do in condition of needle stick injury </t>
  </si>
  <si>
    <t>Includes used vials, slides and other broken infected glass</t>
  </si>
  <si>
    <t>Bins should not be filled more than 2/3 of its capacity</t>
  </si>
  <si>
    <t xml:space="preserve">Quality circle has been formed in the Labour Room </t>
  </si>
  <si>
    <t xml:space="preserve">Check if quality circle formed and functional in the Labour Room </t>
  </si>
  <si>
    <t>Client  satisfaction survey done on monthly basis</t>
  </si>
  <si>
    <t>ME G2.2</t>
  </si>
  <si>
    <t xml:space="preserve">The facility analyses the patient feed back, and root-cause analysis </t>
  </si>
  <si>
    <t xml:space="preserve">Analysis of low performing attributes of client feedback is done </t>
  </si>
  <si>
    <t>ME G2.3</t>
  </si>
  <si>
    <t xml:space="preserve">The facility prepares the action plans for the areas, contributing to low satisfaction of patients </t>
  </si>
  <si>
    <t xml:space="preserve">Action plan prepared is prepared to address the areas of low satisfaction </t>
  </si>
  <si>
    <t>There is system of daily round by matron/hospital manager/ hospital superintendent/ Hospital Manager/ Matron in charge for monitoring of services</t>
  </si>
  <si>
    <t xml:space="preserve">Check if SOPs available at labour room are formally approved </t>
  </si>
  <si>
    <t xml:space="preserve">Check current version of SOP is available with all staff members of labour room </t>
  </si>
  <si>
    <t>Department has documented procedure for ensuring patients rights including consent, privacy, confidentiality &amp; entitlement</t>
  </si>
  <si>
    <t xml:space="preserve">Review the Labour Room SOPs for description of processes pertaining to ensuring privacy, confidentiality, respectful maternity care and consent </t>
  </si>
  <si>
    <t>Department has documented procedure for safety &amp; risk management</t>
  </si>
  <si>
    <t xml:space="preserve">Review the Labour Room SOPs for inclusion for processes to Physical as well as patient safety, assessment of risks and their timely mitigation </t>
  </si>
  <si>
    <t>Department has documented procedure for support services &amp; facility management.</t>
  </si>
  <si>
    <t>Review the Labour Room SOPs for process description of support services such as equipment maintenance , calibration, housekeeping, security, storage and inventory management</t>
  </si>
  <si>
    <t>Department has documented procedure for general patient care processes</t>
  </si>
  <si>
    <t xml:space="preserve">Review Labour room SOPS for processes of triage, assessment, admission, identification of high risk patients, Referral , Medication management and maintenance of clinical records </t>
  </si>
  <si>
    <t>Department has documented procedure for specific processes to the department</t>
  </si>
  <si>
    <t xml:space="preserve">Review Labour room SOPs for process of intrapartum care, management of complications,  immediate postpartum care , Natural Birthing Process and Birth Companion </t>
  </si>
  <si>
    <t>Department has documented procedure for infection control &amp; bio medical waste management</t>
  </si>
  <si>
    <t xml:space="preserve">Review Labour room SOPs for process description of Hand Hygiene, personal protection, environmental cleaning, instrument sterilization, asepsis, Bio Medical Waste management , surveillance and monitoring of infection control practices, Periodic quality review such as Maternal Death Audit, Newborn Death Audit, Referral audit and Near miss audit. </t>
  </si>
  <si>
    <t>Department has documented procedure for quality management &amp; improvement</t>
  </si>
  <si>
    <t xml:space="preserve">Review Labour room SOPs for process description of function of quality circles, internal quality assessment, Quality improvement using PDCA cycle  client satisfaction surveys, processes improvement , Maternal Death Audit, Newborn Death Audit, Referral Death Audit and Near Miss audits. </t>
  </si>
  <si>
    <t>Department has documented procedure for data collection, analysis &amp; use for improvement</t>
  </si>
  <si>
    <t xml:space="preserve">Review Labour room SOPs for description of process related to collection of data &amp; quality indicators , their analysis and use for quality improvement </t>
  </si>
  <si>
    <t xml:space="preserve">Check Staff is aware of relevant part of SOPs </t>
  </si>
  <si>
    <t>Interview labour room staff for their awareness about content of SOPs</t>
  </si>
  <si>
    <t xml:space="preserve">clinical  protocols for Intrapartum care  and Management of obstetric emergency are  Displayed </t>
  </si>
  <si>
    <t xml:space="preserve">Clinical Protocols on AMSTL, Preparing Partograph, , PPH, Eclampsia, Infection control,  Referral, Infection Control </t>
  </si>
  <si>
    <t xml:space="preserve">Clinical protocols  on Newborn Care are displayed </t>
  </si>
  <si>
    <t>Clinical Protocols on Essential Newborn Care, New born resuscitation</t>
  </si>
  <si>
    <t xml:space="preserve">Don'ts/ Harmful Activities are Displayed at labour Room </t>
  </si>
  <si>
    <t>1. No routine enema
2. No routine shaving
3. No routine induction/augmentation of labour
4. No place for routine suctioning of the baby
5. No pulling of the baby.  
6. No routine episiotomy
7. No fundal pressure
8. No immediate cord cutting
9. No immediate bathing of the newborn
10. No routine resuscitation on warmer</t>
  </si>
  <si>
    <t>Standard G 5</t>
  </si>
  <si>
    <t xml:space="preserve">The facility maps its key processes and seeks to make them more efficient by reducing non value adding activities and wastages </t>
  </si>
  <si>
    <t xml:space="preserve">The facility maps its critical processes </t>
  </si>
  <si>
    <t>Process mapping of critical processes done</t>
  </si>
  <si>
    <t xml:space="preserve">Critical process are the ones where is some problem-delays, errors, cost, time, etc. and improvement will make our process effective and efficient. </t>
  </si>
  <si>
    <t xml:space="preserve">Facility identifies non value adding activities / waste / redundant activities </t>
  </si>
  <si>
    <t xml:space="preserve">Non value adding activities are identified </t>
  </si>
  <si>
    <t xml:space="preserve">Non value adding activities are wastes. In these steps resources are expended, delays occur, and no value is added to the service.   </t>
  </si>
  <si>
    <t xml:space="preserve">Facility takes corrective action to improve the processes </t>
  </si>
  <si>
    <t>Processes are improved &amp; implemented</t>
  </si>
  <si>
    <t>Look for the improvements made in the critical process.</t>
  </si>
  <si>
    <t>ME G6.1</t>
  </si>
  <si>
    <t>ME G6.5</t>
  </si>
  <si>
    <t>The facility has defined mission, values, Quality policy &amp; objectives &amp; prepared a strategic plan to achieve them</t>
  </si>
  <si>
    <t>Facility has defined quality objectives to achieve mission and quality policy</t>
  </si>
  <si>
    <t xml:space="preserve">Check if SMART Quality Objectives have framed </t>
  </si>
  <si>
    <t xml:space="preserve">Check short term valid quality objectives have been framed addressing key quality issues in each department and cores services. Check if  these objectives are Specific, Measurable, Attainable, Relevant and Time Bound. </t>
  </si>
  <si>
    <t>Mission, Values, Quality policy and objectives are effectively communicated to staff and users of services</t>
  </si>
  <si>
    <t xml:space="preserve">Check of staff is aware of Mission , Values, Quality Policy and objectives </t>
  </si>
  <si>
    <t xml:space="preserve">Interview with staff for their awareness. Check if Mission Statement, Core Values and Quality Policy is displayed prominently in local language at Key Points </t>
  </si>
  <si>
    <t>Standard G8</t>
  </si>
  <si>
    <t>ME G8.1</t>
  </si>
  <si>
    <t xml:space="preserve">The facility uses method for quality improvement in services </t>
  </si>
  <si>
    <t>Basic quality improvement method</t>
  </si>
  <si>
    <t>PDCA &amp; 5S</t>
  </si>
  <si>
    <t>ME G8.2</t>
  </si>
  <si>
    <t>Minimum 2 applicable tools are used in each department</t>
  </si>
  <si>
    <t>Facility has established procedures for assessing, reporting, evaluating and managing risk as per Risk Management Plan</t>
  </si>
  <si>
    <t>Periodic assessment for Medication and Patient care safety risks is done as per  defined criteria.</t>
  </si>
  <si>
    <t xml:space="preserve">Check periodic assessment of medication and patient care safety risk is done using defined checklist periodically </t>
  </si>
  <si>
    <t xml:space="preserve">Verify with the records. A comprehensive risk assessment of all clinical processes should be done using pre define criteria at least once in three month. </t>
  </si>
  <si>
    <t xml:space="preserve">Percentage of deliveries conducted at night </t>
  </si>
  <si>
    <t>Percentage of complicated
cases managed</t>
  </si>
  <si>
    <t>% PPIUCD inserted against
total number of normal delivery</t>
  </si>
  <si>
    <t>Percentage of cases referred to OT</t>
  </si>
  <si>
    <t>% of newborns required
resuscitation out of total live
births</t>
  </si>
  <si>
    <t xml:space="preserve">No of drugs stock out in the month </t>
  </si>
  <si>
    <t xml:space="preserve">Percentage of deliveries conducted using real time partograph </t>
  </si>
  <si>
    <t xml:space="preserve">Percentage of deliveries conducted using safe birth checklist </t>
  </si>
  <si>
    <t xml:space="preserve">The percentage of Women, administered Oxytocin, immediately after birth.
</t>
  </si>
  <si>
    <t>Intrapartum stillbirth rate</t>
  </si>
  <si>
    <t xml:space="preserve">Percentage newborn breastfed within 1 hour of birth </t>
  </si>
  <si>
    <t xml:space="preserve">No. of cases of Neonatal asphyxia </t>
  </si>
  <si>
    <t>No. of cases of Neonatal Sepsis</t>
  </si>
  <si>
    <t xml:space="preserve">Percentage of antenatal corticosteroid administration in case of preterm labour </t>
  </si>
  <si>
    <t xml:space="preserve">No. of  cases of Maternal death related to APH/ PPH </t>
  </si>
  <si>
    <t xml:space="preserve">No of cases pf maternal death related to Eclampsia/ PIH </t>
  </si>
  <si>
    <t xml:space="preserve">OSCE Score </t>
  </si>
  <si>
    <t xml:space="preserve">Percentage of Deliveries attended by Birth Companion </t>
  </si>
  <si>
    <t xml:space="preserve">Client Satisfaction Score </t>
  </si>
  <si>
    <t>The facility provides services as per Rashtriya Bal Swasthya Karykram</t>
  </si>
  <si>
    <t xml:space="preserve">Check for records of competence assessment including filled checklist, scoring and grading . Verify with staff for actual competence assessment done </t>
  </si>
  <si>
    <t xml:space="preserve">Check records are numbered and labelled legibly </t>
  </si>
  <si>
    <t>Staff is aware of assessment &amp; grading of hypothermia</t>
  </si>
  <si>
    <t>Staff is aware of clinical conditions in which baby can exhibit signs of hypothermia</t>
  </si>
  <si>
    <t xml:space="preserve">
For developmental/ interventional facilities</t>
  </si>
  <si>
    <t>Pictorial and in local language</t>
  </si>
  <si>
    <t>7 basic tools of Quality</t>
  </si>
  <si>
    <t xml:space="preserve">Staff is aware of  management protocols for hyperthermic babies </t>
  </si>
  <si>
    <t>(1) Sepsis
(2) Envt. too hot for baby
(3) Wrapping the baby in too many layers of clothes, esp. in hot humid climate
(4) Keeping newborn close to heater/hot water bottle
(5) Leaving the under heating devices i.e radiant warmer, incubator, phototherapy that is not functioning properly and/ot not check regularly</t>
  </si>
  <si>
    <t>Staff is aware of common casues of hyperthermia</t>
  </si>
  <si>
    <t>LBW, preterm babies, hypoglycemia,sclerema, DIC and internal bleeding
Hypothermic babies show signs of lethargy, irritability, poor feeding, tachypnea/apnea etc</t>
  </si>
  <si>
    <t>Cough or difficulty in breathing in children with at least one of the following condition : 
(1) Central Cynosis or oxygen saturation &lt;90%
(2) Servere respiratory distress (laboured of very fast breathing (RR&lt;70 per minute) or severe lower chest indrawing or head nodding or stridor or grunting)
(3) Sign of pneumonia with general danger sign (inability to breastfed or lethargy or reduced level of consciousness or convulsions)</t>
  </si>
  <si>
    <t>Staff is aware of sign &amp; symptoms of severe pneumonia in children 2 month to 5 yrs</t>
  </si>
  <si>
    <t>The facility maps its key processes and seeks to make them more effiecient by reducing non value adding activities and wastages</t>
  </si>
  <si>
    <t>The facility maps its critical processes</t>
  </si>
  <si>
    <t>The facility identified non value adding activities/waste/ redundant activities</t>
  </si>
  <si>
    <t>The facility takes corrective action to improve the processes</t>
  </si>
  <si>
    <t>The facility seeks continually improvements by practicing Quality methods and tools</t>
  </si>
  <si>
    <t>The facility uses method for quality improvement in services</t>
  </si>
  <si>
    <t>The facility uses tools for quality improvement services</t>
  </si>
  <si>
    <t>Standard G9</t>
  </si>
  <si>
    <t>ME G9.1</t>
  </si>
  <si>
    <t>ME G9.2</t>
  </si>
  <si>
    <t>Periodic assessment for Physical and Electrical risks is done as per defined criteria</t>
  </si>
  <si>
    <t>Risks identified are analyzed evaluated and rated for severity</t>
  </si>
  <si>
    <t>ME G9.3</t>
  </si>
  <si>
    <t>ME G9.4</t>
  </si>
  <si>
    <t>ME G9.5</t>
  </si>
  <si>
    <t>ME G9.6</t>
  </si>
  <si>
    <t>ME G9.7</t>
  </si>
  <si>
    <t>ME G9.8</t>
  </si>
  <si>
    <t>ME G9.9</t>
  </si>
  <si>
    <t>ME G9.10</t>
  </si>
  <si>
    <t>The facility has established programme for fire safety and other disaster</t>
  </si>
  <si>
    <t>ME D10.3.</t>
  </si>
  <si>
    <t>Standard D12</t>
  </si>
  <si>
    <t xml:space="preserve">The facility has defined and established procedures for clinical assessment, reassessment and treatment plan preparation. </t>
  </si>
  <si>
    <t>ME E2.3</t>
  </si>
  <si>
    <t>ME E6.3</t>
  </si>
  <si>
    <t>There are procedures defined for medication review and optimization</t>
  </si>
  <si>
    <t xml:space="preserve">Facility provides service under National TB Elimination Program as per guidelines </t>
  </si>
  <si>
    <t>The facility identifies non value adding activities/waste/redundant activities</t>
  </si>
  <si>
    <t>Periodic assessment for physical and electrical risks is done as per defined criteria</t>
  </si>
  <si>
    <t>Periodic assessment of medication and patient safety risks is done as per defined criteria</t>
  </si>
  <si>
    <t xml:space="preserve">The facility provides services under National TB Elimination Programme as per guidelines </t>
  </si>
  <si>
    <t xml:space="preserve">The facility has adequate general duty doctor as per service provision and work load </t>
  </si>
  <si>
    <t>The facility ensures rationale prescribing and use of medicines</t>
  </si>
  <si>
    <t>The facility map its key processes and seeks to make them more efficient by reducing non value adding activities and wastages</t>
  </si>
  <si>
    <t>Facility has established procedures for effective, evaluation and augmentation of competence and performance of staff</t>
  </si>
  <si>
    <t>The facility has established Program for maintenance and upkeep of the facility</t>
  </si>
  <si>
    <t>ME 20.9</t>
  </si>
  <si>
    <t>The facility map its key processes and seeks to make them more effiecient by reducing non value adding activities and wastages</t>
  </si>
  <si>
    <t>The facility maps its critical process</t>
  </si>
  <si>
    <t>ME C 6.1</t>
  </si>
  <si>
    <t xml:space="preserve">The facility has established Program for maintenance and upkeep of the facility </t>
  </si>
  <si>
    <t>The facility has established Program for maintenance and upkeep of the faciity</t>
  </si>
  <si>
    <t>The facility has established programme for fire safety</t>
  </si>
  <si>
    <t>ME C4.4.</t>
  </si>
  <si>
    <t>The facility provides safe, secure and comfortable environment to staff, patient and visitors</t>
  </si>
  <si>
    <t>ME D5.2.</t>
  </si>
  <si>
    <t>ME D11.1.</t>
  </si>
  <si>
    <t>ME D11.3.</t>
  </si>
  <si>
    <t>D3.4</t>
  </si>
  <si>
    <t xml:space="preserve">The facility ensures avaialblity of Diet as per neutritional requirement of the patients </t>
  </si>
  <si>
    <t>The facility provides services under National Programme for Non Communicable Diseases</t>
  </si>
  <si>
    <t>The facility Provides services under Integrated Disease Surveillance Programme as per Guidelines/IHIP</t>
  </si>
  <si>
    <t>ME C4.5.</t>
  </si>
  <si>
    <t xml:space="preserve">The facility has established Program for maintenance and upkeep of the faciity </t>
  </si>
  <si>
    <t>ME D4.4.</t>
  </si>
  <si>
    <t>ME D4.5.</t>
  </si>
  <si>
    <t>ME D5.1.</t>
  </si>
  <si>
    <t>ME D7.4</t>
  </si>
  <si>
    <t>The facility ensures availability of clean Linen to all admitted patients.</t>
  </si>
  <si>
    <t>ME D11.2.</t>
  </si>
  <si>
    <t>ME D12.1.</t>
  </si>
  <si>
    <t>ME D12.2.</t>
  </si>
  <si>
    <t>ME E16.1.</t>
  </si>
  <si>
    <t>Check objective checklist has been prepared for assessing competence of doctors, nurses and paramedical staff based on job description defined for each cadre of staff.</t>
  </si>
  <si>
    <t>Criteria for performance evaluation clinical and Para clinical staff are defined</t>
  </si>
  <si>
    <t>Performance evaluation of clinical and para clinical staff is done on predefined criteria at least once in a year</t>
  </si>
  <si>
    <t>Performance evaluation of support and administration staff is done on predefined criteria at least once in a year</t>
  </si>
  <si>
    <t>ME C7.7</t>
  </si>
  <si>
    <t>ME C7.8</t>
  </si>
  <si>
    <t xml:space="preserve">To all category of staff. At the time of induction and once in a year. </t>
  </si>
  <si>
    <t>ME C7.10</t>
  </si>
  <si>
    <t>Feedback is provided to the staff on their competence assessment and performance evaluation</t>
  </si>
  <si>
    <t>Check for any open single dose vial with left  over content intended to be used later on. In multi dose vial needle is not left in the septum</t>
  </si>
  <si>
    <t xml:space="preserve">Adequate number. Covered. Foot operated. </t>
  </si>
  <si>
    <t>Facility has defined mission statement</t>
  </si>
  <si>
    <t xml:space="preserve">Check if mission statement has been defined adequately </t>
  </si>
  <si>
    <t xml:space="preserve">Mission state meant should define the purpose , target users and long term goal of facility. Mission should be defined in consultation with stakeholders and duly approved by head of facility. Mission should be in coherence with the stated mission of state health department and National Health Mission </t>
  </si>
  <si>
    <t>Facility has defined core values of the organization</t>
  </si>
  <si>
    <t xml:space="preserve">Check if core values of the facilities have been defined </t>
  </si>
  <si>
    <t>Facility has defined Quality policy, which is in congruency with the mission of facility</t>
  </si>
  <si>
    <t xml:space="preserve">Check if Quality Policy has been defined and approved </t>
  </si>
  <si>
    <t xml:space="preserve">Check quality policy of the facility has been defined in consultation with hospital staff and duly approved by the head of the facility . Also check Quality Policy enables achievement of mission of the facility and health department </t>
  </si>
  <si>
    <t>Facility has de defined quality objectives to achieve mission and quality policy</t>
  </si>
  <si>
    <t xml:space="preserve">Check short term valid quality objectivities have been framed addressing key quality issues in each department and cores services. Check if  these objectives are Specific, Measurable, Attainable, Relevant and Time Bound. </t>
  </si>
  <si>
    <t>Facility prepares strategic plan to achieve mission, quality policy and objectives</t>
  </si>
  <si>
    <t xml:space="preserve">Check if plan for implementing quality policy and objectives have prepared </t>
  </si>
  <si>
    <t xml:space="preserve">Verify with records that a time bound action plan has been prepared to achieve quality policy and objectives in consultation with hospital staff . Check if the plan has been approved by the hospital management </t>
  </si>
  <si>
    <t>Facility periodically reviews the progress of strategic plan towards mission, policy and objectives</t>
  </si>
  <si>
    <t xml:space="preserve">Check time bound action plan is being reviewed at regular time interval </t>
  </si>
  <si>
    <t xml:space="preserve">Review the records that action plan on quality objectives being reviewed at least once in month by departmental in charges and during the quality team meeting. The progress on quality objectives have been recorded in Action Plan tracking sheet </t>
  </si>
  <si>
    <t>A risk register is maintained and updated regularly to risk records identify ed risks, there severity and action to be taken</t>
  </si>
  <si>
    <t>HOSPITAL QUALITY SCORE CARD DEPARTMENT WISE</t>
  </si>
  <si>
    <t xml:space="preserve">The facility ensures physical safety of the infrastructure. </t>
  </si>
  <si>
    <t>The facility ensures avaialblity of  clean Linen to all admitted patients.</t>
  </si>
  <si>
    <t>The facility ensures avaialblity of Diet as per nutritional requirement  to all admitted patients.</t>
  </si>
  <si>
    <t xml:space="preserve">The facility provide safe, secure and comfortable environment to staff, patients and visitors. </t>
  </si>
  <si>
    <t>Name of CHC</t>
  </si>
  <si>
    <t>Department Applied</t>
  </si>
  <si>
    <t>Pharmacy</t>
  </si>
  <si>
    <t>Auxilliary</t>
  </si>
  <si>
    <t>General Admin</t>
  </si>
  <si>
    <t>Type of Assessment</t>
  </si>
  <si>
    <t>District</t>
  </si>
  <si>
    <t>State</t>
  </si>
  <si>
    <t>National</t>
  </si>
  <si>
    <t>Surveillance</t>
  </si>
  <si>
    <t xml:space="preserve">Internal </t>
  </si>
  <si>
    <t>Date of Assessment (DD/MM/YYYY)</t>
  </si>
  <si>
    <t>Name of Assessor</t>
  </si>
  <si>
    <t>General Details:</t>
  </si>
  <si>
    <t>Name of State</t>
  </si>
  <si>
    <t>Name of District</t>
  </si>
  <si>
    <t>Name of Block</t>
  </si>
  <si>
    <t>Overall NQAS Score</t>
  </si>
  <si>
    <t>Auxillary</t>
  </si>
  <si>
    <t xml:space="preserve">Processes are rearranged as per requirement </t>
  </si>
  <si>
    <t xml:space="preserve">Check if core values of organization such as non discrimination, transparency, ethical clinical practices, competence etc have been defined </t>
  </si>
  <si>
    <t xml:space="preserve">
Ensures 'six cleans' are followed during delivery 
Clean hands, Clean Surface, clean blade, clean cord tie, clean towel &amp; clean cloth to wrap mother 
</t>
  </si>
  <si>
    <t>The facility ensures standard practices and material for personal protection</t>
  </si>
  <si>
    <t>Standard G10</t>
  </si>
  <si>
    <t>The facility has established clinical governance framework to improve the quality and safety of clinical care processes</t>
  </si>
  <si>
    <t>Quality Management Systems</t>
  </si>
  <si>
    <t>Standard wise Score Card</t>
  </si>
  <si>
    <t>The Facility Provides Curative Services</t>
  </si>
  <si>
    <t xml:space="preserve">The Facility Provides diagnostic Services </t>
  </si>
  <si>
    <t>The facility ensures availability of  clean Linen to all admitted patients.</t>
  </si>
  <si>
    <t>The hospital has defined and established procedures for Financial Management</t>
  </si>
  <si>
    <t>Linen are changed  every day  or whenever it get soiled</t>
  </si>
  <si>
    <t>Valid licences for ambulances &amp; PUCC certificate are available</t>
  </si>
  <si>
    <t>ME E11.2.</t>
  </si>
  <si>
    <t>ME E11.4.</t>
  </si>
  <si>
    <t>ME E11.5.</t>
  </si>
  <si>
    <t>Standard E12.</t>
  </si>
  <si>
    <t>ME E12.1.</t>
  </si>
  <si>
    <t>ME E12.3.</t>
  </si>
  <si>
    <t>ME E16.2.</t>
  </si>
  <si>
    <t>Mark Obtained</t>
  </si>
  <si>
    <t>Total Marks</t>
  </si>
  <si>
    <t>Percentage</t>
  </si>
  <si>
    <t>The faciity has established organizational framework for quality improevement</t>
  </si>
  <si>
    <t>The facility has a quality team in place</t>
  </si>
  <si>
    <t>Quality circle has been formed in the emrgency</t>
  </si>
  <si>
    <t xml:space="preserve">The Facility provides RMNCHA Services </t>
  </si>
  <si>
    <t>The Facility provides services as mandated in national Health Programs/ state scheme</t>
  </si>
  <si>
    <t>The Facility ensures that there are no financial barrier to access and that there is financial protection given from cost of hospital services.</t>
  </si>
  <si>
    <t>The facility ensures availability of Diet as per nutritional requirement to all admitted patients.</t>
  </si>
  <si>
    <t>The facility ensures availability of clean linen to all the admitted patients</t>
  </si>
  <si>
    <t xml:space="preserve">The Facility provides services as per National health program's operational/Clinical Guidelines </t>
  </si>
  <si>
    <t xml:space="preserve">Facility provides service under National Program for Non Communicable Diseases (NP-NCD)  as per guidelines </t>
  </si>
  <si>
    <t>The facility has inefction control programme, and there are procedures in place for prevention and measurement of Hospital Associated Infection</t>
  </si>
  <si>
    <t>Checklist for Out Patient Department</t>
  </si>
  <si>
    <t>Training on Quality Management System</t>
  </si>
  <si>
    <t>As per NTEP Technical Guidelines</t>
  </si>
  <si>
    <t>Drug administration for Intensive and Continuation done as per NTEP treatment protocol</t>
  </si>
  <si>
    <t xml:space="preserve">The facility provides services under NTEP as per guidelines </t>
  </si>
  <si>
    <t>CPR/Resusciation</t>
  </si>
  <si>
    <t>ME D3.1.</t>
  </si>
  <si>
    <t xml:space="preserve"> The facility ensures rationale prescribing and use of medicines</t>
  </si>
  <si>
    <t>The facility has defined and established procedures for Blood Bank/Storage Management and Transfusion</t>
  </si>
  <si>
    <t>The facility provide service for Integrated disease surveillance Programme/IHIP</t>
  </si>
  <si>
    <t xml:space="preserve"> Availability of AYUSH Doctor</t>
  </si>
  <si>
    <t>The facility has established program for fire safety and other disaster</t>
  </si>
  <si>
    <t xml:space="preserve">The facility ensures availability of Diet as per nutritional requirement of all admitted patients </t>
  </si>
  <si>
    <t>The facility has defined and established procedures for the management of death and bodies of deceased patients</t>
  </si>
  <si>
    <t>Internal assessment is done at periodic interval</t>
  </si>
  <si>
    <t>Departmental checklist are used for monitoring and quality assurance</t>
  </si>
  <si>
    <t>Non compliances are enumerated and recorded</t>
  </si>
  <si>
    <t>ME G3.4</t>
  </si>
  <si>
    <t>ME G3.5</t>
  </si>
  <si>
    <t>Action are planned to address gaps observed during quality assurance process</t>
  </si>
  <si>
    <t>Check action plan are prepared and implemented as per internal assessment record findings</t>
  </si>
  <si>
    <t>Randomly check the details of action, responsibility, time line and feedback mechanism</t>
  </si>
  <si>
    <t>Planned actions are implemented through Quality Improvement Cycles (PDCA)</t>
  </si>
  <si>
    <t>Check PDCA or relevant quality methods is used to take corrective and preventive action</t>
  </si>
  <si>
    <t>Check action have been taken to close the gap. It can be in form of action taken report or Quality Improvement (PDCA) project report</t>
  </si>
  <si>
    <t>NQAS, Kayakalp tools are used to conduct internal assessment</t>
  </si>
  <si>
    <t>Staff is designated for filling and monitoring of these checklist</t>
  </si>
  <si>
    <t>Check the non compliances are presented &amp; discussed during the Quality team meetings</t>
  </si>
  <si>
    <t>Mistake Proofing</t>
  </si>
  <si>
    <t>Basic tools of Quality</t>
  </si>
  <si>
    <t>Pareto Chart/PICK Chart/Prioritization</t>
  </si>
  <si>
    <t xml:space="preserve">Check for adequacy of Risk Management Framework </t>
  </si>
  <si>
    <t xml:space="preserve">Review the risk management framework document. Check scope and objectives of the framework is contextual to the facility and criterion for identifying risk has been explicitly laid out. </t>
  </si>
  <si>
    <t xml:space="preserve">Check if responsibilities for identifying and managing risk has been defined and communicated </t>
  </si>
  <si>
    <t xml:space="preserve">Review risk management framework delineation of responsibilities amongst staff for identifying the risk in their work area and their management. Verify with the staff members if they are aware of their responsibilities </t>
  </si>
  <si>
    <t xml:space="preserve">Check if process of reporting risks and hazards have been defined </t>
  </si>
  <si>
    <t xml:space="preserve">Review risk management framework for process of reporting incidents including near miss and potential risks </t>
  </si>
  <si>
    <t xml:space="preserve">Check risk management framework is reviewed at least once in a year </t>
  </si>
  <si>
    <t xml:space="preserve">Check with the records that quality team/ risk management committee reviews the framework at least once in a year </t>
  </si>
  <si>
    <t xml:space="preserve">Check  if risk assessment checklist is available with stakeholders </t>
  </si>
  <si>
    <t xml:space="preserve">Check if facility has prepared assessment checklist for identifying risk on routine basis. This checklist has been disseminate to the staff members responsible for identifying and reporting risks </t>
  </si>
  <si>
    <t xml:space="preserve">Check if periodic assessment of Physical and electrical safety risk is done using the risk assessment checklist </t>
  </si>
  <si>
    <t xml:space="preserve">Verify with the assessment records. Comprehensive of physical and electrical safety should be done at least once in three month </t>
  </si>
  <si>
    <t xml:space="preserve">Check comprehensive assessment of both manmade and natural potential disaster is done at least once in year </t>
  </si>
  <si>
    <t xml:space="preserve">Verify with the records. A comprehensive risk assessment of all clinical processes should be done using pre define d criteria at least once in three month. </t>
  </si>
  <si>
    <t xml:space="preserve">Check if  Periodic assessment of violence risks is done </t>
  </si>
  <si>
    <t xml:space="preserve">Verify with records. At least once in year and whenever a major incident has occurred. </t>
  </si>
  <si>
    <t>Risks identified are analysed evaluated and rated for severity</t>
  </si>
  <si>
    <t>Check if various  risks identified during the risk assessment proceeds are formally evaluated</t>
  </si>
  <si>
    <t xml:space="preserve">Risk identified should be listed and evaluated for their security and frequency for occurrence. A risk severity score / grade should be give to each risk identified and according gaps should be rated. Verify with the records </t>
  </si>
  <si>
    <t xml:space="preserve">Check if risk have high severe are prioritised. </t>
  </si>
  <si>
    <t xml:space="preserve">Check risks are prioritized base on their severity rating. Verify with the records </t>
  </si>
  <si>
    <t>Check if a risk register is maintained</t>
  </si>
  <si>
    <t xml:space="preserve">Check hospital administration/ responsible committee maintains a risk register which risk identified, their severity, action to be taken to mitigate risk and follow up action. Check if risk register share been updated timely. </t>
  </si>
  <si>
    <t>Maximum Marks</t>
  </si>
  <si>
    <t xml:space="preserve">Facility has a defined and established procedure for effective utilization, evaluation and augmentation of competence and performance of staff </t>
  </si>
  <si>
    <t>ME C7.9</t>
  </si>
  <si>
    <t>Infection control &amp; prevention training</t>
  </si>
  <si>
    <t xml:space="preserve">Bio medical Waste Management including Hand Hygiene </t>
  </si>
  <si>
    <t>Check supervisors make periodic rounds of department and monitor that staff is working according to the training imparted. Also staff is provided on job training wherever there is still gaps</t>
  </si>
  <si>
    <t>Check for entries in Round Register</t>
  </si>
  <si>
    <t>NQAS, Kayakalp, SaQushal tools are used to conduct internal assessment</t>
  </si>
  <si>
    <t>Non-compliances are enumerated and recorded</t>
  </si>
  <si>
    <t xml:space="preserve">
Check the non compliances are  presented &amp; discussed during quality team meetings</t>
  </si>
  <si>
    <t>Actions are planned to address gaps observed during quality assurance process</t>
  </si>
  <si>
    <t>Check action plans are prepared and implemented as per internal assessment record findings</t>
  </si>
  <si>
    <t xml:space="preserve">Check PDCA or revalent quality method is used to take corrective and preventive action </t>
  </si>
  <si>
    <t>Check actions have been taken to close the gap. It can be in form of action taken report or Quality Improvement (PDCA) project report</t>
  </si>
  <si>
    <t xml:space="preserve">Review the records that action plan on quality objectives being reviewed at least onnce in month by departmnetal incharges and during the qulaity team meeting. The progress on quality objectives have been recorded in Action Plan tracking sheet </t>
  </si>
  <si>
    <t xml:space="preserve">Verify with the records. A comprehensive risk asesement of all clincial processes should be done using pre define critera at least once in three month. </t>
  </si>
  <si>
    <t>Check objective checklist has been prepared for assessing competence of doctors, nurses and paramedical staff based on job description defined for each cadre of staff. Dakshta checklist issued by MoHFW can be used for this purpose.</t>
  </si>
  <si>
    <t>Basic Life Support</t>
  </si>
  <si>
    <t>Corrective action is taken on the identified outliers</t>
  </si>
  <si>
    <t>Identified risks are analysed for severity</t>
  </si>
  <si>
    <t>Action is taken to mitigate the risks</t>
  </si>
  <si>
    <t xml:space="preserve"> Fragile items are not stored at the edges of the shelves.</t>
  </si>
  <si>
    <r>
      <t>Temp. of ILR: Min +2</t>
    </r>
    <r>
      <rPr>
        <vertAlign val="superscript"/>
        <sz val="12"/>
        <color theme="1"/>
        <rFont val="Cambria"/>
        <family val="1"/>
      </rPr>
      <t>O</t>
    </r>
    <r>
      <rPr>
        <sz val="12"/>
        <color theme="1"/>
        <rFont val="Cambria"/>
        <family val="1"/>
      </rPr>
      <t>C to 8</t>
    </r>
    <r>
      <rPr>
        <vertAlign val="superscript"/>
        <sz val="12"/>
        <color theme="1"/>
        <rFont val="Cambria"/>
        <family val="1"/>
      </rPr>
      <t>O</t>
    </r>
    <r>
      <rPr>
        <sz val="12"/>
        <color theme="1"/>
        <rFont val="Cambria"/>
        <family val="1"/>
      </rPr>
      <t>c in case of power failure min temp. +10</t>
    </r>
    <r>
      <rPr>
        <vertAlign val="superscript"/>
        <sz val="12"/>
        <color theme="1"/>
        <rFont val="Cambria"/>
        <family val="1"/>
      </rPr>
      <t>O</t>
    </r>
    <r>
      <rPr>
        <sz val="12"/>
        <color theme="1"/>
        <rFont val="Cambria"/>
        <family val="1"/>
      </rPr>
      <t>C . Daily temperature log are maintained</t>
    </r>
  </si>
  <si>
    <r>
      <t>Temp. of Deep freezer cabinet is maintained between -15</t>
    </r>
    <r>
      <rPr>
        <vertAlign val="superscript"/>
        <sz val="12"/>
        <color theme="1"/>
        <rFont val="Cambria"/>
        <family val="1"/>
      </rPr>
      <t>O</t>
    </r>
    <r>
      <rPr>
        <sz val="12"/>
        <color theme="1"/>
        <rFont val="Cambria"/>
        <family val="1"/>
      </rPr>
      <t>C to -25</t>
    </r>
    <r>
      <rPr>
        <vertAlign val="superscript"/>
        <sz val="12"/>
        <color theme="1"/>
        <rFont val="Cambria"/>
        <family val="1"/>
      </rPr>
      <t>O</t>
    </r>
    <r>
      <rPr>
        <sz val="12"/>
        <color theme="1"/>
        <rFont val="Cambria"/>
        <family val="1"/>
      </rPr>
      <t>C.Daily temperature log are maintained</t>
    </r>
  </si>
  <si>
    <t xml:space="preserve">Rational use of medicines </t>
  </si>
  <si>
    <t>Staff is skilled for estimation of the requirement and proper storage of the medicines</t>
  </si>
  <si>
    <t>Physical verification of the inventory by Pharmacist/hospital manager at periodic intervals</t>
  </si>
  <si>
    <t>Periodic and random sampling of the medicines for Quality Assurance</t>
  </si>
  <si>
    <t>By medicine controller/State medicine quality Assurance</t>
  </si>
  <si>
    <t>Area of Concern - D Support Services</t>
  </si>
  <si>
    <t xml:space="preserve">Internal quality Assurance program is established in Radiology </t>
  </si>
  <si>
    <t xml:space="preserve">Periodic QA of equipment by AERB authorized agencies </t>
  </si>
  <si>
    <t>QA to be carried out at least once in 2 yrs. and also after any repairs having radiation safety implications</t>
  </si>
  <si>
    <t>Training on automated Diagnostic Equipments like auto analyzer</t>
  </si>
  <si>
    <t>Staff is skilled to run automated equipments</t>
  </si>
  <si>
    <t>Internal Quality Control for Public Health lab is in place</t>
  </si>
  <si>
    <t>Routine checking of equipments, new lots of regent, smear preparation, grading etc</t>
  </si>
  <si>
    <t>Proficiency Test / EQUAS is done</t>
  </si>
  <si>
    <t xml:space="preserve">For tests where Nationnal Proficiency Test program is available </t>
  </si>
  <si>
    <t xml:space="preserve">External / Internal split testing is done </t>
  </si>
  <si>
    <t xml:space="preserve">For test where PT program is not available </t>
  </si>
  <si>
    <t xml:space="preserve">EQAs reporst are analysed and evaluated </t>
  </si>
  <si>
    <t xml:space="preserve">Staff is aware of EQAS reporting system, how to evaluate, and compare </t>
  </si>
  <si>
    <t xml:space="preserve">Corrective actions are taken on abnormal values/ Outliers </t>
  </si>
  <si>
    <t xml:space="preserve">External quality assurance program implemented as per NTEP program </t>
  </si>
  <si>
    <t>External quality assurance program implemented for NVBDCP</t>
  </si>
  <si>
    <t>Standards G9</t>
  </si>
  <si>
    <t>NQAS assessment toolkit is used to conduct internal assessment</t>
  </si>
  <si>
    <t xml:space="preserve">Check PDCA or prevalent quality method is used to take corrective and preventive action </t>
  </si>
  <si>
    <t xml:space="preserve">Contaminated and broken Glass  are disposed in puncture proof and leak proof box/ container with  Blue colour marking </t>
  </si>
  <si>
    <t xml:space="preserve">Availability of post exposure prophylaxis  &amp; Protocols </t>
  </si>
  <si>
    <t xml:space="preserve">See if it has been used or just lying idle. </t>
  </si>
  <si>
    <t>Availability of functional needle cutters &amp; puncture proof, leak proof, temper proof white container for segregation of sharps</t>
  </si>
  <si>
    <t xml:space="preserve">Human Anatomical waste, Items contaminated with blood, body fluids, dressings, plaster casts, cotton swabs and bags containing residual or discarded blood and blood components. 
 </t>
  </si>
  <si>
    <t>ME E19.6</t>
  </si>
  <si>
    <t>Provides ART for seropositive mothers/ links with ART centre</t>
  </si>
  <si>
    <t>The facility has defined and established procedures for the management of death &amp; bodies of  deceased patients</t>
  </si>
  <si>
    <t>Medicines are optimised as per individual treatment plan for best possible clinical outcome</t>
  </si>
  <si>
    <t>Medicine are reviewed and optimised as per individual treatment plan</t>
  </si>
  <si>
    <t>Check complete medication history including over-the- counter medicines is taken and documented</t>
  </si>
  <si>
    <t>Complete medication history is documented for each patient</t>
  </si>
  <si>
    <t>Facility ensures rationale prescribing and use of medicines</t>
  </si>
  <si>
    <t>Care plan include:, investigation to be conducted, intervention to be provided,  goals to achieve, timeframe, patient education, , discharge plan etc</t>
  </si>
  <si>
    <t xml:space="preserve">Check treatment / care plan is documented </t>
  </si>
  <si>
    <t>Check care plan is prepared and delivered as per direction of qualified physician</t>
  </si>
  <si>
    <t>Check care is delivered by competent multidisciplinary team</t>
  </si>
  <si>
    <t>There is established procedure to plan and deliver appropriate treatment or care to individual as per the needs to achieve best possible results</t>
  </si>
  <si>
    <t xml:space="preserve">The facility ensures the behaviour of staff is dignified and respectful, while delivering the services </t>
  </si>
  <si>
    <t>ME A4.13</t>
  </si>
  <si>
    <t>National Quality Assurance Standards for District Hospitals</t>
  </si>
  <si>
    <t xml:space="preserve">LaQshya Labour Room Score </t>
  </si>
  <si>
    <t xml:space="preserve">Normal vaginal &amp; assisted (Vacuum / Forceps ) delivery </t>
  </si>
  <si>
    <t>Behaviour of labour room staff is dignified and respectful</t>
  </si>
  <si>
    <t>Check if pregnant women and her family members have been informed and consulted before shifting the patient for C-Section or referral to higher centre</t>
  </si>
  <si>
    <t xml:space="preserve">One Dedicated Newborn care area for each four tables.  In case of LDR dedicated NBCA for each unit. There should be no obstruction between labour table and Newborn corner for swift shifting of newborn requiring resuscitation Radiant Warmer Should have free space from three sides  
 </t>
  </si>
  <si>
    <t xml:space="preserve">Availability of Paediatrician </t>
  </si>
  <si>
    <t xml:space="preserve">At least 1 paediatrician </t>
  </si>
  <si>
    <t xml:space="preserve">The departments have availability of adequate medicine at point of use </t>
  </si>
  <si>
    <t xml:space="preserve">Availability of uterotonic medicine </t>
  </si>
  <si>
    <t xml:space="preserve">Availability of Anti-infective medicine </t>
  </si>
  <si>
    <t>Availability of Antihypertensive , analgesic and antipyretic and Anesthetic medicine</t>
  </si>
  <si>
    <t xml:space="preserve"> Episiotomy scissor, kidney tray, artery forceps, allis forceps, sponge holder, toothed forceps, needle holder, thumb forceps, are present in tray</t>
  </si>
  <si>
    <t>At least 2 Glucometers, Protein Urea Test Kit , HB Testing Kits, HIV Kits.</t>
  </si>
  <si>
    <t xml:space="preserve">Availability of Neonatal Resuscitation Kit  Paediatric resuscitator bag (volume 250 ml) with masks of
0 and 1 size for each Radiant warmer 
Adult Resuscitation Kit </t>
  </si>
  <si>
    <t>Each labour bed should be have following facilities 
 Adjustable side rails, Facilities for Trendelenburg/reverse positions, Facilities for height adjustment, Stainless steel IV rod, wheels &amp; brakes ,Steel basins attachment, Calf support, handgrip, legs support.</t>
  </si>
  <si>
    <t xml:space="preserve">Check objective checklist such OSCE (Onsite Clinical Examination) defined Dakshta program are available at the labour room </t>
  </si>
  <si>
    <t xml:space="preserve">Check  performance criteria for clinical staff has been defined </t>
  </si>
  <si>
    <t xml:space="preserve">Check if performance appraisal critical  clinical staff has been defines as per state service rules/ NHM Guidelines and job description of staff </t>
  </si>
  <si>
    <t xml:space="preserve">Check if annual performance appraisal for clinical staff is practiced </t>
  </si>
  <si>
    <t xml:space="preserve">Verify with records that performance appraisal has been done at least once in a year for all Doctor, Nurses and paramedic staff .l. Check that predefined criteria has been used for the appraisal only. </t>
  </si>
  <si>
    <t xml:space="preserve">Check  performance criteria for support staff has been defined </t>
  </si>
  <si>
    <t xml:space="preserve">Check if performance appraisal critical for both support/ administrative staff has been defines as per state service rules/ NHM Guidelines and job description of staff </t>
  </si>
  <si>
    <t xml:space="preserve">Check if annual performance appraisal for support &amp; administration  staff is practiced </t>
  </si>
  <si>
    <t xml:space="preserve">Verify with records that performance appraisal has been done at least once in a year for all administrative and support staff either appointed at hospital . Check that predefined criteria has been used for the appraisal only. </t>
  </si>
  <si>
    <t>Check staff if competence assessment and performance appraisal program includes staff is inclusive contractual staff.</t>
  </si>
  <si>
    <t>Verify with records that staff on contract under NHM or any other program, staff working through outsource agencies such as housekeeping and security are also go through the competence assessment along with regular staff. Also their performance appraisal is done at least once in year by their respective employer.</t>
  </si>
  <si>
    <t xml:space="preserve">Check if hospital administration has a system for identifying the training needs and plan to address them </t>
  </si>
  <si>
    <t>Check that hospital administration  has listed the gaps found during competence assessment and performance appraisal exercise . These gaps in performance and competence are factored in while developing training plan for staff. This includes both clinical as well as non clinical staff.</t>
  </si>
  <si>
    <t xml:space="preserve">Check if feedback is given after each round of competence assessment and performance appraisal </t>
  </si>
  <si>
    <t xml:space="preserve">Verify with records of performance appraisal for feedback has been written on appraisal form and shared with staff. Interview staff for verification for feedback has been shared </t>
  </si>
  <si>
    <t>Up to date instructions for operation and maintenance of equipment are readily available with labour room staff.</t>
  </si>
  <si>
    <t xml:space="preserve">There is established procedure for forecasting and indenting medicine and consumables </t>
  </si>
  <si>
    <t xml:space="preserve">There is established system of timely  indenting of consumables and medicine </t>
  </si>
  <si>
    <t>The facility ensures proper storage of medicine and consumables</t>
  </si>
  <si>
    <t xml:space="preserve">medicine are stored in containers/tray/crash cart and are labelled </t>
  </si>
  <si>
    <t xml:space="preserve">Check medicine and consumables are  kept at allocated space in Crash cart/ Drug trolleys and are labelled. Look alike and sound alike medicine are kept separately </t>
  </si>
  <si>
    <t xml:space="preserve">The facility ensures management of expiry and near expiry medicine </t>
  </si>
  <si>
    <t xml:space="preserve">Expiry dates against medicine are mentioned  crash cart/ emergency drug tray 
No expiry drug found </t>
  </si>
  <si>
    <t xml:space="preserve">Department maintained stock and expenditure register of medicine and consumables </t>
  </si>
  <si>
    <t>There is a procedure for periodically replenishing the medicine in patient care areas</t>
  </si>
  <si>
    <t>There is no stock out of medicine</t>
  </si>
  <si>
    <t xml:space="preserve">There is process for storage of vaccines and other medicine, requiring controlled temperature </t>
  </si>
  <si>
    <t xml:space="preserve">Check for temperature charts are maintained and updated periodically. Refrigerators meant for storing medicine should not be used for storing other items such as eatables </t>
  </si>
  <si>
    <t>Staff posted in the labour room should not be rotated outside the labour room</t>
  </si>
  <si>
    <t>There is system in place to identify and manage the changes in Patient's health status</t>
  </si>
  <si>
    <t>Criteria is defined for identification, and management of high risk patients/ patient whose condition is deteriorating</t>
  </si>
  <si>
    <t xml:space="preserve">Check the treatment or care plan is modified as per re assessment results </t>
  </si>
  <si>
    <t>Check the re assessment sheets/ Case sheets modified  treatment plan or care plan is documented</t>
  </si>
  <si>
    <t xml:space="preserve">Check healthcare needs of all hospitalised patients are identified  through assessment process </t>
  </si>
  <si>
    <t xml:space="preserve">Assessment includes physical assessment, history, details of  existing disease condition (if any) for which regular medication is taken as well as  evaluate psychological ,cultural, social factors </t>
  </si>
  <si>
    <t>Check treatment/care plan is prepared as per patient's need</t>
  </si>
  <si>
    <t xml:space="preserve">(a) According to assessment and investigation findings (wherever applicable).
(b) Check inputs are taken from patient or relevant care provider while preparing the care plan.
</t>
  </si>
  <si>
    <t xml:space="preserve">Verify with referral records that reasons for referral were clearly mentioned and rational. Referral is authorized by Gynaecologist or Medical officer on duty  after ascertaining that case can not be managed at the facility 
Labour room staff confirms the suitability of referral with higher centres to ascertain that case can be managed at higher centre and will not require further referrals  </t>
  </si>
  <si>
    <t xml:space="preserve">Check for availability of following -
Referral Pathway
Names, Contact details  and duty schedules for responsible persons higher referral centres
Name , Contact details, duty schedule of Ambulance services  </t>
  </si>
  <si>
    <t xml:space="preserve">Advance communication regarding the patient's condition is shared with the higher centre </t>
  </si>
  <si>
    <t>The information  regarding the case, expected time of arrival and special facilities such as specialist, blood, intensive care may be required is communicated to the higher centre</t>
  </si>
  <si>
    <t xml:space="preserve">A referral slip/ Discharge card is provided to patient when referred to another health care facility. Referral slip includes demographic details,  History of woman, examination findings, management done , drugs administered, any procedure done, reason for referral, detail of referral centre including whom to contact and signature of approving medical officer </t>
  </si>
  <si>
    <t xml:space="preserve">Check labour room staff facilitates arrangement of ambulance for transferring the patient to higher centre . Patient attendant are not asked to arrange vehicle by their own 
Check if labour room staff checks ambulance preparedness in terms of necessary equipment, drugs, accompanying staff in terms of care that may be required in transit </t>
  </si>
  <si>
    <t xml:space="preserve">Check that labour room staff follow up of referred cases for timely arrival and appropriate care provided at higher centre. Outcome and deficiencies if any should be recorded in referral out register. </t>
  </si>
  <si>
    <t>List of cases identified as High Risk is available with labour room staff . Check for the frequency of observation: Its stage :half an hour and 2nd stage: every 5 min</t>
  </si>
  <si>
    <t xml:space="preserve">Intrapartum care, Essential new-born care, Newborn Resuscitation, Pre- Eclampsia, Eclampsia, Postpartum haemorrhage , Obstructed Labour, Management of preterm labour </t>
  </si>
  <si>
    <t>Ensures 'six cleans' are followed during delivery</t>
  </si>
  <si>
    <t xml:space="preserve">Check no unnecessary episiotomy performed </t>
  </si>
  <si>
    <t xml:space="preserve">Check uterotonics such as oxytocin and misoprostol is not used  for routine induction  normal labour unless clear medical indication and the expected
benefits outweigh the potential harms
Outpatient induction of labour is not done </t>
  </si>
  <si>
    <t xml:space="preserve">Assessment and evaluation to confirm gestational age, administration of corticosteroid and tocolytics for 24-34 weeks
Magnesium sulphate given to preterm labour &lt; 32 weeks </t>
  </si>
  <si>
    <t>Items such as tubing,  bottles, intravenous tubes and sets, catheters, urine bags, syringes (without needles and fixed needle syringes)  and vacutainers' with their needles cut) and gloves</t>
  </si>
  <si>
    <t xml:space="preserve">Facility In charge should visit at least twice in a week.  OBG In charge should visit Labour room  at least twice a day, Matron/Nursing supervisor should visit at once in each shift 
Findings/instructions during the visits are recorded </t>
  </si>
  <si>
    <r>
      <t>Check records are not lying in open and there is designated space for keeping records with limited access. Records are not shared with anybody without</t>
    </r>
    <r>
      <rPr>
        <sz val="12"/>
        <color rgb="FFFF0000"/>
        <rFont val="Cambria"/>
        <family val="1"/>
      </rPr>
      <t xml:space="preserve"> </t>
    </r>
    <r>
      <rPr>
        <sz val="12"/>
        <color theme="1"/>
        <rFont val="Cambria"/>
        <family val="1"/>
      </rPr>
      <t xml:space="preserve">permission of hospital administration </t>
    </r>
  </si>
  <si>
    <r>
      <t>Exterior &amp; Interior</t>
    </r>
    <r>
      <rPr>
        <sz val="12"/>
        <color rgb="FFFF0000"/>
        <rFont val="Cambria"/>
        <family val="1"/>
      </rPr>
      <t xml:space="preserve"> </t>
    </r>
    <r>
      <rPr>
        <sz val="12"/>
        <color theme="1"/>
        <rFont val="Cambria"/>
        <family val="1"/>
      </rPr>
      <t xml:space="preserve">of the  facility building is maintained appropriately </t>
    </r>
  </si>
  <si>
    <t>There is system daily round by Hospital superintendent/ Hospital Manager/ Matron in charge for monitoring of services</t>
  </si>
  <si>
    <t>Internal Quality Assurance is established at  ICTC lab</t>
  </si>
  <si>
    <t xml:space="preserve">Induction and refresher training for ICTC counsellor </t>
  </si>
  <si>
    <t>Check the competency of staff to use OPD equipment like BP apparatus etc</t>
  </si>
  <si>
    <t>At ANC clinic staff is skilled to identify high risk pregnancies</t>
  </si>
  <si>
    <t xml:space="preserve">Staff is skilled for emergency procedures </t>
  </si>
  <si>
    <t>Staff is skilled for resuscitation and use defibrillator</t>
  </si>
  <si>
    <t>Inhouse ambulance check is done by designated hospital staff OR  ambulance belonging to the agency- the daily checklist is filled, displayed and updated by the designated person</t>
  </si>
  <si>
    <t xml:space="preserve">1. NQAS assessment toolkit is used to conduct an internal assessment
2. SaQushal assessment toolkit is used for safety audits.
</t>
  </si>
  <si>
    <t>Periodic assessment for Medication and Patient care safety risks is done as per defined criteria.</t>
  </si>
  <si>
    <t xml:space="preserve">The facility provides services under NP-NCD, as per guidelines </t>
  </si>
  <si>
    <t>The Facility provide service for Integrated Disease Surveillance Programme/IHIP</t>
  </si>
  <si>
    <t>ME E10.4</t>
  </si>
  <si>
    <t>ME E10.6</t>
  </si>
  <si>
    <t>ME E10.7</t>
  </si>
  <si>
    <t>ME E10.8</t>
  </si>
  <si>
    <t>ME E10.9</t>
  </si>
  <si>
    <t>ME E10.10</t>
  </si>
  <si>
    <t>Give partial compliance if pharmacist is not available but trained staff is maitaining pharmacy and dispensing counter</t>
  </si>
  <si>
    <t>Check linen is clean and changed everyday</t>
  </si>
  <si>
    <t>The facility ensures availability of clean linen to all patients</t>
  </si>
  <si>
    <t xml:space="preserve">Check doctor and Nurse is assigned  for each patient </t>
  </si>
  <si>
    <t>Medicines are optimised as per individual treatment plan for best possible clinical outcome sleically in chronic cases including NCDs</t>
  </si>
  <si>
    <t>Patient are engaged in their own care</t>
  </si>
  <si>
    <t>Clinican counsel the patient on medication Safety using 5moments of medication safety</t>
  </si>
  <si>
    <t>Established mechainsm for medication reconcillation process</t>
  </si>
  <si>
    <t>1. Medication reconcillation is carried out by trained and competant health professional during admission, discharge, transfer
2. It includes prescribed and non precribed (over the counter ) drugs, vitamines, nutritional supplements</t>
  </si>
  <si>
    <t>ME E10.5</t>
  </si>
  <si>
    <t xml:space="preserve">Facility provides service under National Programme for blindness and Visual impairment  as per guidelines </t>
  </si>
  <si>
    <t>(1) Inculding refraction error, glucoma and cataract etc as per guidelines
 (2) using Vision drum/chart-</t>
  </si>
  <si>
    <t>Check and discuss with mother on breastfeeding pattern, emphasising exculsive and on demend feeding. Ask to Demonstate the proper poistioning and attachment of the baby</t>
  </si>
  <si>
    <t xml:space="preserve">Start-up and catch formula made as per guidelines for </t>
  </si>
  <si>
    <t xml:space="preserve">Early identification of any complication and promopt referral of babies </t>
  </si>
  <si>
    <t>For SNCU or  Paediatric services in higher centre</t>
  </si>
  <si>
    <t xml:space="preserve">CHC has functional referral linkage with DEIC </t>
  </si>
  <si>
    <t>Facility provides limiting method of family planning as per guideline</t>
  </si>
  <si>
    <t>Assessment of client done before surgery for any Delay, refer of caution signs</t>
  </si>
  <si>
    <t>Physical examination and Medical History taken,</t>
  </si>
  <si>
    <t>Consent is confirmed before the procedure</t>
  </si>
  <si>
    <t>surgeon check for informed consent signed and ask client for the same</t>
  </si>
  <si>
    <t>use of another family planning method for 3 months only,</t>
  </si>
  <si>
    <t>Follow up visits done as per GoI guidelines</t>
  </si>
  <si>
    <t>Visit after 48 hours, first follow up visit at 7th day and semen analysis after 3 months, emergency follow up</t>
  </si>
  <si>
    <t>Facility provide counselling services for abortion as per guideline</t>
  </si>
  <si>
    <t>Pre procedure Counselling provided</t>
  </si>
  <si>
    <t xml:space="preserve">As per national Guidelines
Transition phase after family planning surgery specially vasectomy defined </t>
  </si>
  <si>
    <t>Post procedure Counselling provided</t>
  </si>
  <si>
    <t>As per national guidelines</t>
  </si>
  <si>
    <t>Counselling on the follow-up visit</t>
  </si>
  <si>
    <t>Facility provide abortion services for 1st trimester as per guideline</t>
  </si>
  <si>
    <t>MVA procedures are done as per guidelines</t>
  </si>
  <si>
    <t xml:space="preserve">Allowed up to 12 weeks of gestation. </t>
  </si>
  <si>
    <t xml:space="preserve">Staff is aware of  gestational period for Medical Method of Abortion (MMA) </t>
  </si>
  <si>
    <t>Allowed upto7 weeks of gestation(49 days from the first day of the LMP).</t>
  </si>
  <si>
    <t>MMA drug protocols are followed as per guidelines</t>
  </si>
  <si>
    <t>First Visit (Day 1) - 200 mg Mifepristone (oral)
2nd Visit (Day 3) -400 mcg Misoprostol (sublingual/ buccal/ vaginal/oral)
3rd Visit (Day 15)- Confirm &amp; ensure complete abortion</t>
  </si>
  <si>
    <t>Check Kayakalp peer assessment/external assessment is performed.  State assessment for NQAS or other relvant programs is done time to time</t>
  </si>
  <si>
    <t xml:space="preserve">The facility has established system of periodic review as internal assessment, medical , death and prescription audits </t>
  </si>
  <si>
    <t xml:space="preserve">Checkpoints having  partial and Non Compliances are listed </t>
  </si>
  <si>
    <t>With details of action, responsibility, time line and Feedback mechanism</t>
  </si>
  <si>
    <t xml:space="preserve">Check actions have been taken to close the gap. Can be in form of Action taken report or Quality Improvement (PDCA) project report </t>
  </si>
  <si>
    <t xml:space="preserve">Check for assessment records such as circular,assessment plan and filled checklists. Internal assessment should be done at least quarterly </t>
  </si>
  <si>
    <t>Referral audits are conducted on monthly basis</t>
  </si>
  <si>
    <t xml:space="preserve">Check the records referral audits is being done on regular interval </t>
  </si>
  <si>
    <t>Maternal death audits are conducted on monthly basis</t>
  </si>
  <si>
    <t xml:space="preserve">Check the records maternal audits is being done on regular interval </t>
  </si>
  <si>
    <t>Neonatal death audits are conducted on monthly basis</t>
  </si>
  <si>
    <t xml:space="preserve">Check the records neonatnal audits is being done on regular interval </t>
  </si>
  <si>
    <t xml:space="preserve">Planned actions are implementaed through Quality Improvement cycles </t>
  </si>
  <si>
    <t>ME G7.4</t>
  </si>
  <si>
    <t>ME G7.5</t>
  </si>
  <si>
    <t>ME G7.7</t>
  </si>
  <si>
    <t>Prescription audits are conducted on monthly basis</t>
  </si>
  <si>
    <t xml:space="preserve">Check the records prescription  audits is being done on regular interval </t>
  </si>
  <si>
    <t>Medical audits are conducted on monthly basis</t>
  </si>
  <si>
    <t xml:space="preserve">Check the records medical audits is being done on regular interval </t>
  </si>
  <si>
    <t>Death audits are conducted on monthly basis</t>
  </si>
  <si>
    <t>ME G7.3</t>
  </si>
  <si>
    <t>ME G7.6</t>
  </si>
  <si>
    <t>Facility has  defined quality objectives to achieve mission and quality policy</t>
  </si>
  <si>
    <t xml:space="preserve">Internal assessors are identified </t>
  </si>
  <si>
    <t>training of internal assessors is done</t>
  </si>
  <si>
    <t>There is process of communicating about assessment to concerned deparmtents</t>
  </si>
  <si>
    <t xml:space="preserve">Record of internal assessment is maintained </t>
  </si>
  <si>
    <t xml:space="preserve">Person designated for co ordinating internal assessment </t>
  </si>
  <si>
    <t xml:space="preserve">There is established committee for reviewing maternal death </t>
  </si>
  <si>
    <t xml:space="preserve">There is established committee for reviewing new born death </t>
  </si>
  <si>
    <t>There is established committee for  medical &amp; death audit</t>
  </si>
  <si>
    <t>Drug and therepeutic committee for prescription audit</t>
  </si>
  <si>
    <t>Maternal and newborn death audits are conducted as per guidelines</t>
  </si>
  <si>
    <t xml:space="preserve">Medical audits are conducted at periodic intervals </t>
  </si>
  <si>
    <t>Death audits are conducted at periodic intervals</t>
  </si>
  <si>
    <t>Prescription audits are conducted at periodic intervals</t>
  </si>
  <si>
    <t>There is pre defined criteria for medical audit</t>
  </si>
  <si>
    <t>There is pre defined criteria for death audit</t>
  </si>
  <si>
    <t>There is pre defined criteria for precription audit</t>
  </si>
  <si>
    <t>Training has beem provided to staff to conduct medical and dealth audits</t>
  </si>
  <si>
    <t>Departmental action plans are reviewed periodically</t>
  </si>
  <si>
    <t>There is system to ensure that corrective and preventive actions are taken timely</t>
  </si>
  <si>
    <t>standard G8</t>
  </si>
  <si>
    <t>Risk management framework has been prepared and reviewed periodically</t>
  </si>
  <si>
    <t>Framework includes process of reporting incidents and potential risks to all stakeholders</t>
  </si>
  <si>
    <t>Risk assessment criteria and checklist for assessment have been defined and communicateed to all relevant stakeholders</t>
  </si>
  <si>
    <t>Periodic assessment of potential diasters including fire is done as per defined criteria</t>
  </si>
  <si>
    <t xml:space="preserve">Risks are analyszed, evaluted, rated for severity and treated </t>
  </si>
  <si>
    <t xml:space="preserve">Check periodic assessment of potential disaster is done periodically </t>
  </si>
  <si>
    <t xml:space="preserve">Check periodic assessment of fire safety  is done periodically </t>
  </si>
  <si>
    <t xml:space="preserve">Verify with the records. A comprehensive risk assessment fire safety is done using pre define d criteria at least once in three month. </t>
  </si>
  <si>
    <t>Periodic assessment of potential risks regarding safety and secuirty of staff inculding violence against service providers is done as per defined criteria</t>
  </si>
  <si>
    <t>ME A4.12</t>
  </si>
  <si>
    <t>CHC collate, analyse and report information to District Surveillance unit on epidemic prone disease.</t>
  </si>
  <si>
    <t>The faiclity provides serivces under universal immunization Programme (UIP) as per guidelines</t>
  </si>
  <si>
    <t>The facility provides services under National Tabacco Control Programme as per guidelines</t>
  </si>
  <si>
    <t>CHC provides immunization services for infants and children against vaccine preventable disease</t>
  </si>
  <si>
    <t>Including Vit A prophylaxis. 
Check facility track drop outs and leftouts</t>
  </si>
  <si>
    <t>The facility provides services under National iodine Deficiency disorder programme</t>
  </si>
  <si>
    <t>CHC provides services for iodine Deficiency disorder programme</t>
  </si>
  <si>
    <t>CHC provides services for tabacco control  programme</t>
  </si>
  <si>
    <t>Cold chain is maintained</t>
  </si>
  <si>
    <t>(1) Check  cold chain equipment (ILRs, deep freezers) are functional. Connected to Evin
(2)  Buffer stocks of vaccines, syringes, and consumables, and monitor usage to avoid stock-outs.
(3) Supply points for PHCs, sub-centres, and outreach sessions.</t>
  </si>
  <si>
    <t xml:space="preserve">Check availability of tabacco cessation clinic </t>
  </si>
  <si>
    <t xml:space="preserve">Facility conduct awarness generation and  promotion actvities to  quit smoking and use of tabacco </t>
  </si>
  <si>
    <t>Check the list of session conducted as well as planned</t>
  </si>
  <si>
    <t>(1) Tobacco‑Free Facility boards displayed at all strategic points:ain entrance, OPD, wards, waiting areas, canteen, and staff rooms. Signage is clear, visible, and bilingual. Board is as per COTPA requirements
(2) Security guards and frontline staff actively monitor premises for tobacco use. Guards themselves are non‑users of tobacco.</t>
  </si>
  <si>
    <t>Check CHC  is tabacco free</t>
  </si>
  <si>
    <t>Promotion to use of iodized salt and ensure early screening and identification of cases</t>
  </si>
  <si>
    <t xml:space="preserve">(1) Monitoring of iodised salt through testing kits
(2) Build capacity of PHC staff, ANMs, and school health teams on IDD detection and salt testing.
</t>
  </si>
  <si>
    <t>AOC G- Quality  Management</t>
  </si>
  <si>
    <r>
      <t xml:space="preserve">Normal Axillary temp- 36.5 -37.5 </t>
    </r>
    <r>
      <rPr>
        <vertAlign val="superscript"/>
        <sz val="12"/>
        <color theme="3"/>
        <rFont val="Cambria"/>
        <family val="1"/>
      </rPr>
      <t>O</t>
    </r>
    <r>
      <rPr>
        <sz val="12"/>
        <color theme="3"/>
        <rFont val="Cambria"/>
        <family val="1"/>
      </rPr>
      <t>C
Cold Stress- 36.4- 36</t>
    </r>
    <r>
      <rPr>
        <vertAlign val="superscript"/>
        <sz val="12"/>
        <color theme="3"/>
        <rFont val="Cambria"/>
        <family val="1"/>
      </rPr>
      <t>O</t>
    </r>
    <r>
      <rPr>
        <sz val="12"/>
        <color theme="3"/>
        <rFont val="Cambria"/>
        <family val="1"/>
      </rPr>
      <t>C
Moderate Hypothermia- 35.9- 32</t>
    </r>
    <r>
      <rPr>
        <vertAlign val="superscript"/>
        <sz val="12"/>
        <color theme="3"/>
        <rFont val="Cambria"/>
        <family val="1"/>
      </rPr>
      <t>O</t>
    </r>
    <r>
      <rPr>
        <sz val="12"/>
        <color theme="3"/>
        <rFont val="Cambria"/>
        <family val="1"/>
      </rPr>
      <t>C
Severe Hypothermia- &lt;32</t>
    </r>
    <r>
      <rPr>
        <vertAlign val="superscript"/>
        <sz val="12"/>
        <color theme="3"/>
        <rFont val="Cambria"/>
        <family val="1"/>
      </rPr>
      <t>O</t>
    </r>
    <r>
      <rPr>
        <sz val="12"/>
        <color theme="3"/>
        <rFont val="Cambria"/>
        <family val="1"/>
      </rPr>
      <t xml:space="preserve">C.
Assessment through Axillary temp., Skin temperature (using radiant warmer probe) and Human touch. </t>
    </r>
  </si>
  <si>
    <r>
      <t>Examine every hyperthermic baby for infection (1) If temp. is above 39</t>
    </r>
    <r>
      <rPr>
        <vertAlign val="superscript"/>
        <sz val="12"/>
        <color theme="3"/>
        <rFont val="Cambria"/>
        <family val="1"/>
      </rPr>
      <t>O</t>
    </r>
    <r>
      <rPr>
        <sz val="12"/>
        <color theme="3"/>
        <rFont val="Cambria"/>
        <family val="1"/>
      </rPr>
      <t>C, the neonate should be undressed and sponged with tepid water at app. 35</t>
    </r>
    <r>
      <rPr>
        <vertAlign val="superscript"/>
        <sz val="12"/>
        <color theme="3"/>
        <rFont val="Cambria"/>
        <family val="1"/>
      </rPr>
      <t>O</t>
    </r>
    <r>
      <rPr>
        <sz val="12"/>
        <color theme="3"/>
        <rFont val="Cambria"/>
        <family val="1"/>
      </rPr>
      <t>C untill temperature is below is below 39 C
(2) If temp. is 37.5- 39</t>
    </r>
    <r>
      <rPr>
        <vertAlign val="superscript"/>
        <sz val="12"/>
        <color theme="3"/>
        <rFont val="Cambria"/>
        <family val="1"/>
      </rPr>
      <t>O</t>
    </r>
    <r>
      <rPr>
        <sz val="12"/>
        <color theme="3"/>
        <rFont val="Cambria"/>
        <family val="1"/>
      </rPr>
      <t>C- Undressiing &amp; exposing to room temp is usually all that is necessary. 
(3) If due to envt. temperature: move baby into colder environment &amp; using loose &amp; light clothes.
(4) If due to device- remove the baby from source of heat
(5) Give frequent breastfeeds to replace fluids. if the baby cannot breastfeed, give EBM. If does not tolerate feeds, IV fluids may be given
(6) Measures the temp. hourly till it becomes normal</t>
    </r>
  </si>
  <si>
    <t>The facility has established system of periodic review as internal assessment, medical, death and prescription audits</t>
  </si>
  <si>
    <t>The facility has defined mission, values, Quality Policy &amp; objectives &amp; prepared a strategic plan to achieve them</t>
  </si>
  <si>
    <t>Facility seeks continually improvement by practicing Quality methods and Tools</t>
  </si>
  <si>
    <t>Facility has established procedures for assessing, reporting, evaluating and managing risks as per Risk management plan</t>
  </si>
  <si>
    <t>Availability of functional  Blood storage Unit</t>
  </si>
  <si>
    <t>Facility conduct training need assessment periodically for all cadre of staff</t>
  </si>
  <si>
    <t>Facility has program for continuous medical education for doctors and nursing staff</t>
  </si>
  <si>
    <t>Facility prepares training calendar as per training need assessment</t>
  </si>
  <si>
    <t>Training feed back is taking and records are maintained for training</t>
  </si>
  <si>
    <t>Training on Measuring Hospital Performance Indicators</t>
  </si>
  <si>
    <t>Hospital has policy for regular  competence testing as per job description.</t>
  </si>
  <si>
    <t>Criteria for Competence assessment are defined  for clinical and para clinical  staff</t>
  </si>
  <si>
    <t>Competence assessment of Clinical and Para clinical  staff is done on predefined  criteria at least once in a year</t>
  </si>
  <si>
    <t>Competance assessment and performance assessment include contractual , empanelled and outsourced Staff</t>
  </si>
  <si>
    <t>Version: Non FRU CHC/NQAS-2026/Revision-00</t>
  </si>
  <si>
    <t>NQAS Integrated Checklist for Non FRU Community Health Centre</t>
  </si>
  <si>
    <t>Department Applied  for</t>
  </si>
  <si>
    <t>There is a procedure for hand over for patient transfer from emergency to IPD /LR</t>
  </si>
  <si>
    <t>Check for how hand over is given from emergency to ward.</t>
  </si>
  <si>
    <t>Availability of General Duty doctor</t>
  </si>
  <si>
    <r>
      <t>PPIUCD &amp;</t>
    </r>
    <r>
      <rPr>
        <sz val="12"/>
        <color rgb="FFFF0000"/>
        <rFont val="Cambria"/>
        <family val="1"/>
      </rPr>
      <t xml:space="preserve"> vasectomy</t>
    </r>
  </si>
  <si>
    <r>
      <t>Client is informed about</t>
    </r>
    <r>
      <rPr>
        <sz val="12"/>
        <color rgb="FFFF0000"/>
        <rFont val="Cambria"/>
        <family val="1"/>
      </rPr>
      <t xml:space="preserve"> post operative care</t>
    </r>
    <r>
      <rPr>
        <sz val="12"/>
        <color theme="3"/>
        <rFont val="Cambria"/>
        <family val="1"/>
      </rPr>
      <t>, complication and follow up</t>
    </r>
  </si>
  <si>
    <r>
      <t xml:space="preserve">Availability of  indoor services for  Antenatal cases, Normal delivery and </t>
    </r>
    <r>
      <rPr>
        <sz val="12"/>
        <color rgb="FFFF0000"/>
        <rFont val="Cambria"/>
        <family val="1"/>
      </rPr>
      <t>LSCS</t>
    </r>
  </si>
  <si>
    <t>Services Under RSBK</t>
  </si>
  <si>
    <r>
      <t xml:space="preserve">Indoor beds have functional linkages with </t>
    </r>
    <r>
      <rPr>
        <sz val="12"/>
        <color rgb="FFFF0000"/>
        <rFont val="Cambria"/>
        <family val="1"/>
      </rPr>
      <t>OT and</t>
    </r>
    <r>
      <rPr>
        <sz val="12"/>
        <color theme="1"/>
        <rFont val="Cambria"/>
        <family val="1"/>
      </rPr>
      <t xml:space="preserve"> labour room.</t>
    </r>
  </si>
  <si>
    <r>
      <t xml:space="preserve">Facilitates specialist care in newborn &lt;1800 gm </t>
    </r>
    <r>
      <rPr>
        <sz val="12"/>
        <color rgb="FFFF0000"/>
        <rFont val="Cambria"/>
        <family val="1"/>
      </rPr>
      <t xml:space="preserve">(seen by paediatrician)- </t>
    </r>
  </si>
  <si>
    <t>Can we add Referred to higher centre for care</t>
  </si>
  <si>
    <r>
      <t xml:space="preserve">There is established criteria for </t>
    </r>
    <r>
      <rPr>
        <sz val="12"/>
        <color rgb="FFFF0000"/>
        <rFont val="Cambria"/>
        <family val="1"/>
      </rPr>
      <t xml:space="preserve">shifting new-born to NBSU and referring to SNCU </t>
    </r>
  </si>
  <si>
    <t>Referring to NBSU or SNCU</t>
  </si>
  <si>
    <r>
      <t xml:space="preserve">There is procedure of handing  over patient / new born from labour room to </t>
    </r>
    <r>
      <rPr>
        <sz val="12"/>
        <color rgb="FFFF0000"/>
        <rFont val="Cambria"/>
        <family val="1"/>
      </rPr>
      <t>OT/</t>
    </r>
    <r>
      <rPr>
        <sz val="12"/>
        <color theme="1"/>
        <rFont val="Cambria"/>
        <family val="1"/>
      </rPr>
      <t xml:space="preserve"> Ward/</t>
    </r>
    <r>
      <rPr>
        <sz val="12"/>
        <color rgb="FFFF0000"/>
        <rFont val="Cambria"/>
        <family val="1"/>
      </rPr>
      <t>SNCU</t>
    </r>
  </si>
  <si>
    <t xml:space="preserve"> Overall LAMA Rate </t>
  </si>
  <si>
    <t xml:space="preserve">Services are delivered in a manner that is sensitive to gender, religious and cultural needs, and there are no barrier on account of physical access, economic, cultural or social status. </t>
  </si>
  <si>
    <t>The Facility provides support services and administrative services.</t>
  </si>
  <si>
    <t>The facility provides drugs and consumables required for assured list of services.</t>
  </si>
  <si>
    <t xml:space="preserve">The facility has established program for mainntenance and upkeep of the faciity </t>
  </si>
  <si>
    <t>The facility has established procedures for abortion and family planning as per government guidelines and applicable law</t>
  </si>
  <si>
    <t>The facility has Infection Control Programme, and procedures in place for prevention and measurement of Hospital Associated Infections</t>
  </si>
  <si>
    <t xml:space="preserve">The facility have established internal and external quality assurance Programs wherever it is critical to quality. </t>
  </si>
  <si>
    <t>The facility has documented and implemented Standard Operating Procedures for all key processes and support services</t>
  </si>
  <si>
    <t>Facility provides support services and administrative services</t>
  </si>
  <si>
    <t>Facility provides Support services and administrative services</t>
  </si>
  <si>
    <t>Facility has established, documented implemented and maintained Standard Operating Procedures for all key processes and support services</t>
  </si>
  <si>
    <t>The facility has established, documented implemented and maintained Standard Operating Procedures for all key processes and support services</t>
  </si>
  <si>
    <t xml:space="preserve">The facility provides services under National Programme for prevention and control of Blindness and visual impairment as per guidelines </t>
  </si>
  <si>
    <t>The facility provide services under National health Programme for prevention and control of deafness</t>
  </si>
  <si>
    <t xml:space="preserve">The facility provides services under National Programme for control of Blindness and visual impairment as per guidelines </t>
  </si>
  <si>
    <r>
      <t>Availability of Functional</t>
    </r>
    <r>
      <rPr>
        <sz val="12"/>
        <color rgb="FFFF0000"/>
        <rFont val="Cambria"/>
        <family val="1"/>
      </rPr>
      <t xml:space="preserve"> AFHC</t>
    </r>
    <r>
      <rPr>
        <sz val="12"/>
        <color theme="1"/>
        <rFont val="Cambria"/>
        <family val="1"/>
      </rPr>
      <t xml:space="preserve"> </t>
    </r>
  </si>
  <si>
    <t>Early identification, diagnosis &amp; treatment of common mental ailments</t>
  </si>
  <si>
    <t>Anxiety, depression, psychosis, schizophrenia, depressive psychosis etc.</t>
  </si>
  <si>
    <t xml:space="preserve">Followup care for the cases of treatment </t>
  </si>
  <si>
    <t>Awareness generation for prevention, removal of the stigma.</t>
  </si>
  <si>
    <t>IEC- Early detection of mental disorders.</t>
  </si>
  <si>
    <t>Comprehensive mix of promotive, preventive, curative &amp; referal services</t>
  </si>
  <si>
    <t>Awareness generation &amp; counselling services.</t>
  </si>
  <si>
    <t>On nutrition, SRH, Mental health, gender based violence, NCD &amp; substance abuse etc.</t>
  </si>
  <si>
    <t>Referral services for adolescent</t>
  </si>
  <si>
    <t>ICTC, de-addiction centres, NCD clinics</t>
  </si>
  <si>
    <t>Outreach services for adolescents</t>
  </si>
  <si>
    <t>At schools, colleges, youth clubs. Sensitisation of adolescents, care givers &amp; influencers for health issues &amp; availability of adolescent family health clinics.</t>
  </si>
  <si>
    <t>Screening and early detection of  visual impairment  and blindess</t>
  </si>
  <si>
    <t>Timely referral of cases to higher centres</t>
  </si>
  <si>
    <t>Check the linkage with the higher centres, check no. of cases referred to the higher centres who have received treatment.</t>
  </si>
  <si>
    <t>Home visit to bed-ridden clients.</t>
  </si>
  <si>
    <t>To be done by rehabilitation workers</t>
  </si>
  <si>
    <t>Medical rehabilitation services is provided for geriatric cases.</t>
  </si>
  <si>
    <t>Diagnosis and treatment of ear ailments</t>
  </si>
  <si>
    <t xml:space="preserve">Management of children presenting
diarrhoea is done as per  guidelines </t>
  </si>
  <si>
    <t>Risk management framework defines the responsibility for identifying and managing the risk at each level of function</t>
  </si>
  <si>
    <t>Hospital identify the newborn &lt;1800 gm</t>
  </si>
  <si>
    <t xml:space="preserve">The newborns &lt;1800gm are identifed and timely refered to higher centre </t>
  </si>
  <si>
    <t>LR staff  is trained for providing support for assisted feeding tecnhniques</t>
  </si>
  <si>
    <t>(1) Check if criteria has been defined and in practice by labour room staff. Check the prompt referal is done for sick new born to the faciltiy where specialist care is available
(2) Check linlisting of referal facilties is available and staff is aware of it</t>
  </si>
  <si>
    <t>There is established criteria for shifting newborn to NBSU  /SNCU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</si>
</sst>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sz val="11"/>
      <color theme="1"/>
      <name val="Calibri"/>
      <family val="2"/>
    </font>
    <font>
      <sz val="12"/>
      <color theme="1"/>
      <name val="Calibri"/>
      <family val="2"/>
    </font>
    <font>
      <b/>
      <sz val="11"/>
      <color theme="0"/>
      <name val="Calibri"/>
      <family val="2"/>
    </font>
    <font>
      <sz val="11"/>
      <color rgb="FFFF0000"/>
      <name val="Calibri"/>
      <family val="2"/>
    </font>
    <font>
      <b/>
      <sz val="20"/>
      <color theme="0"/>
      <name val="Calibri"/>
      <family val="2"/>
    </font>
    <font>
      <b/>
      <sz val="11"/>
      <color theme="1"/>
      <name val="Cambria"/>
      <family val="1"/>
    </font>
    <font>
      <sz val="11"/>
      <color theme="1"/>
      <name val="Cambria"/>
      <family val="1"/>
    </font>
    <font>
      <b/>
      <sz val="12"/>
      <color theme="1"/>
      <name val="Cambria"/>
      <family val="1"/>
    </font>
    <font>
      <b/>
      <sz val="16"/>
      <color theme="1"/>
      <name val="Cambria"/>
      <family val="1"/>
    </font>
    <font>
      <b/>
      <sz val="11"/>
      <color theme="0"/>
      <name val="Cambria"/>
      <family val="1"/>
    </font>
    <font>
      <b/>
      <sz val="22"/>
      <color theme="1"/>
      <name val="Cambria"/>
      <family val="1"/>
    </font>
    <font>
      <b/>
      <sz val="16"/>
      <color theme="0"/>
      <name val="Cambria"/>
      <family val="1"/>
    </font>
    <font>
      <sz val="16"/>
      <color theme="1"/>
      <name val="Cambria"/>
      <family val="1"/>
    </font>
    <font>
      <b/>
      <sz val="16"/>
      <name val="Cambria"/>
      <family val="1"/>
    </font>
    <font>
      <sz val="18"/>
      <color theme="1"/>
      <name val="Cambria"/>
      <family val="1"/>
    </font>
    <font>
      <sz val="12"/>
      <color theme="1"/>
      <name val="Cambria"/>
      <family val="1"/>
    </font>
    <font>
      <b/>
      <sz val="12"/>
      <color rgb="FFFF0000"/>
      <name val="Cambria"/>
      <family val="1"/>
    </font>
    <font>
      <b/>
      <sz val="12"/>
      <color theme="0"/>
      <name val="Cambria"/>
      <family val="1"/>
    </font>
    <font>
      <sz val="12"/>
      <name val="Cambria"/>
      <family val="1"/>
    </font>
    <font>
      <sz val="12"/>
      <color theme="0"/>
      <name val="Cambria"/>
      <family val="1"/>
    </font>
    <font>
      <b/>
      <sz val="12"/>
      <color theme="2"/>
      <name val="Cambria"/>
      <family val="1"/>
    </font>
    <font>
      <sz val="12"/>
      <color rgb="FFFF0000"/>
      <name val="Cambria"/>
      <family val="1"/>
    </font>
    <font>
      <sz val="12"/>
      <color theme="2"/>
      <name val="Cambria"/>
      <family val="1"/>
    </font>
    <font>
      <sz val="11"/>
      <color theme="1"/>
      <name val="Calibri"/>
      <family val="2"/>
      <scheme val="minor"/>
    </font>
    <font>
      <sz val="12"/>
      <color rgb="FF000000"/>
      <name val="Cambria"/>
      <family val="1"/>
    </font>
    <font>
      <vertAlign val="superscript"/>
      <sz val="12"/>
      <color theme="1"/>
      <name val="Cambria"/>
      <family val="1"/>
    </font>
    <font>
      <b/>
      <sz val="14"/>
      <color theme="1"/>
      <name val="Cambria"/>
      <family val="1"/>
    </font>
    <font>
      <sz val="16"/>
      <name val="Cambria"/>
      <family val="1"/>
    </font>
    <font>
      <sz val="14"/>
      <name val="Cambria"/>
      <family val="1"/>
    </font>
    <font>
      <sz val="12"/>
      <color rgb="FFC00000"/>
      <name val="Cambria"/>
      <family val="1"/>
    </font>
    <font>
      <sz val="11"/>
      <color rgb="FFFF0000"/>
      <name val="Calibri"/>
      <family val="2"/>
      <scheme val="minor"/>
    </font>
    <font>
      <sz val="11"/>
      <name val="Cambria"/>
      <family val="1"/>
    </font>
    <font>
      <sz val="11"/>
      <color rgb="FFFF0000"/>
      <name val="Cambria"/>
      <family val="1"/>
    </font>
    <font>
      <b/>
      <sz val="18"/>
      <color theme="1"/>
      <name val="Calibri"/>
      <family val="2"/>
    </font>
    <font>
      <sz val="18"/>
      <color theme="1"/>
      <name val="Calibri"/>
      <family val="2"/>
    </font>
    <font>
      <b/>
      <sz val="48"/>
      <color theme="1"/>
      <name val="Calibri"/>
      <family val="2"/>
    </font>
    <font>
      <sz val="18"/>
      <color rgb="FFFF0000"/>
      <name val="Calibri"/>
      <family val="2"/>
    </font>
    <font>
      <b/>
      <sz val="18"/>
      <color rgb="FFFF0000"/>
      <name val="Calibri"/>
      <family val="2"/>
    </font>
    <font>
      <b/>
      <sz val="12"/>
      <color rgb="FF262626"/>
      <name val="Cambria"/>
      <family val="1"/>
    </font>
    <font>
      <sz val="12"/>
      <color rgb="FF262626"/>
      <name val="Cambria"/>
      <family val="1"/>
    </font>
    <font>
      <b/>
      <sz val="14"/>
      <color theme="0"/>
      <name val="Cambria"/>
      <family val="1"/>
    </font>
    <font>
      <sz val="14"/>
      <color theme="0"/>
      <name val="Cambria"/>
      <family val="1"/>
    </font>
    <font>
      <sz val="12"/>
      <color theme="3"/>
      <name val="Cambria"/>
      <family val="1"/>
    </font>
    <font>
      <b/>
      <sz val="11"/>
      <color theme="2"/>
      <name val="Calibri"/>
      <family val="2"/>
      <scheme val="minor"/>
    </font>
    <font>
      <b/>
      <sz val="12"/>
      <color theme="3"/>
      <name val="Cambria"/>
      <family val="1"/>
    </font>
    <font>
      <sz val="12"/>
      <color theme="3"/>
      <name val="Calibri"/>
      <family val="2"/>
      <scheme val="minor"/>
    </font>
    <font>
      <sz val="11"/>
      <color theme="3"/>
      <name val="Calibri"/>
      <family val="2"/>
      <scheme val="minor"/>
    </font>
    <font>
      <sz val="11"/>
      <color theme="3"/>
      <name val="Calibri"/>
      <family val="2"/>
    </font>
    <font>
      <sz val="11"/>
      <color theme="3"/>
      <name val="Cambria"/>
      <family val="1"/>
    </font>
    <font>
      <b/>
      <sz val="14"/>
      <color theme="2"/>
      <name val="Cambria"/>
      <family val="1"/>
    </font>
    <font>
      <b/>
      <sz val="14"/>
      <color theme="2"/>
      <name val="Calibri"/>
      <family val="2"/>
      <scheme val="minor"/>
    </font>
    <font>
      <sz val="14"/>
      <color theme="2"/>
      <name val="Cambria"/>
      <family val="1"/>
    </font>
    <font>
      <vertAlign val="superscript"/>
      <sz val="12"/>
      <color theme="3"/>
      <name val="Cambria"/>
      <family val="1"/>
    </font>
    <font>
      <sz val="12"/>
      <color theme="1"/>
      <name val="Calibri"/>
      <family val="2"/>
      <scheme val="minor"/>
    </font>
    <font>
      <b/>
      <sz val="72"/>
      <color rgb="FFFF0000"/>
      <name val="Calibri"/>
      <family val="2"/>
    </font>
    <font>
      <sz val="22"/>
      <name val="Cambria"/>
      <family val="1"/>
    </font>
    <font>
      <b/>
      <sz val="22"/>
      <color theme="2"/>
      <name val="Cambria"/>
      <family val="1"/>
    </font>
    <font>
      <b/>
      <sz val="48"/>
      <color theme="1"/>
      <name val="Cambria"/>
      <family val="1"/>
    </font>
    <font>
      <b/>
      <sz val="26"/>
      <color theme="0"/>
      <name val="Cambria"/>
      <family val="1"/>
    </font>
    <font>
      <b/>
      <sz val="11"/>
      <color theme="1"/>
      <name val="Calibri"/>
      <family val="2"/>
    </font>
  </fonts>
  <fills count="29">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theme="0"/>
        <bgColor theme="0"/>
      </patternFill>
    </fill>
    <fill>
      <patternFill patternType="solid">
        <fgColor rgb="FF7F7F7F"/>
        <bgColor rgb="FF7F7F7F"/>
      </patternFill>
    </fill>
    <fill>
      <patternFill patternType="solid">
        <fgColor rgb="FF0070C0"/>
        <bgColor rgb="FF0070C0"/>
      </patternFill>
    </fill>
    <fill>
      <patternFill patternType="solid">
        <fgColor rgb="FFA5A5A5"/>
        <bgColor rgb="FFA5A5A5"/>
      </patternFill>
    </fill>
    <fill>
      <patternFill patternType="solid">
        <fgColor rgb="FFFFFF00"/>
        <bgColor theme="0"/>
      </patternFill>
    </fill>
    <fill>
      <patternFill patternType="solid">
        <fgColor rgb="FFFF0000"/>
        <bgColor rgb="FF0070C0"/>
      </patternFill>
    </fill>
    <fill>
      <patternFill patternType="solid">
        <fgColor rgb="FFC00000"/>
        <bgColor rgb="FFC00000"/>
      </patternFill>
    </fill>
    <fill>
      <patternFill patternType="solid">
        <fgColor rgb="FFFFFF00"/>
        <bgColor indexed="64"/>
      </patternFill>
    </fill>
    <fill>
      <patternFill patternType="solid">
        <fgColor theme="5" tint="-0.249977111117893"/>
        <bgColor indexed="64"/>
      </patternFill>
    </fill>
    <fill>
      <patternFill patternType="solid">
        <fgColor theme="7" tint="0.79998168889431442"/>
        <bgColor indexed="64"/>
      </patternFill>
    </fill>
    <fill>
      <patternFill patternType="solid">
        <fgColor theme="7" tint="-0.499984740745262"/>
        <bgColor indexed="64"/>
      </patternFill>
    </fill>
    <fill>
      <patternFill patternType="solid">
        <fgColor theme="7" tint="-0.249977111117893"/>
        <bgColor rgb="FFFFC000"/>
      </patternFill>
    </fill>
    <fill>
      <patternFill patternType="solid">
        <fgColor theme="5" tint="0.39997558519241921"/>
        <bgColor rgb="FFFFFFFF"/>
      </patternFill>
    </fill>
    <fill>
      <patternFill patternType="solid">
        <fgColor theme="5" tint="0.39997558519241921"/>
        <bgColor indexed="64"/>
      </patternFill>
    </fill>
    <fill>
      <patternFill patternType="solid">
        <fgColor theme="7" tint="0.79998168889431442"/>
        <bgColor rgb="FF33CCCC"/>
      </patternFill>
    </fill>
    <fill>
      <patternFill patternType="solid">
        <fgColor theme="5" tint="0.59999389629810485"/>
        <bgColor theme="0"/>
      </patternFill>
    </fill>
    <fill>
      <patternFill patternType="solid">
        <fgColor rgb="FFFFFF00"/>
        <bgColor rgb="FF7F7F7F"/>
      </patternFill>
    </fill>
    <fill>
      <patternFill patternType="solid">
        <fgColor theme="0"/>
        <bgColor rgb="FFFF0000"/>
      </patternFill>
    </fill>
    <fill>
      <patternFill patternType="solid">
        <fgColor theme="0"/>
        <bgColor indexed="64"/>
      </patternFill>
    </fill>
    <fill>
      <patternFill patternType="solid">
        <fgColor theme="0"/>
        <bgColor rgb="FFC00000"/>
      </patternFill>
    </fill>
    <fill>
      <patternFill patternType="solid">
        <fgColor rgb="FF0070C0"/>
        <bgColor indexed="64"/>
      </patternFill>
    </fill>
    <fill>
      <patternFill patternType="solid">
        <fgColor theme="2"/>
        <bgColor indexed="64"/>
      </patternFill>
    </fill>
    <fill>
      <patternFill patternType="solid">
        <fgColor theme="2"/>
        <bgColor rgb="FFFFC000"/>
      </patternFill>
    </fill>
    <fill>
      <patternFill patternType="solid">
        <fgColor rgb="FFFF0000"/>
        <bgColor rgb="FFFFFF00"/>
      </patternFill>
    </fill>
    <fill>
      <patternFill patternType="solid">
        <fgColor rgb="FF0070C0"/>
        <bgColor theme="0"/>
      </patternFill>
    </fill>
  </fills>
  <borders count="6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bottom/>
      <diagonal/>
    </border>
    <border>
      <left style="medium">
        <color rgb="FF000000"/>
      </left>
      <right/>
      <top/>
      <bottom/>
      <diagonal/>
    </border>
    <border>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style="thin">
        <color rgb="FF000000"/>
      </right>
      <top/>
      <bottom/>
      <diagonal/>
    </border>
    <border>
      <left style="medium">
        <color rgb="FF000000"/>
      </left>
      <right style="thin">
        <color rgb="FF000000"/>
      </right>
      <top style="medium">
        <color rgb="FF000000"/>
      </top>
      <bottom/>
      <diagonal/>
    </border>
    <border>
      <left style="medium">
        <color rgb="FF000000"/>
      </left>
      <right/>
      <top/>
      <bottom style="medium">
        <color rgb="FF000000"/>
      </bottom>
      <diagonal/>
    </border>
    <border>
      <left style="thin">
        <color rgb="FF000000"/>
      </left>
      <right/>
      <top style="medium">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style="medium">
        <color indexed="64"/>
      </right>
      <top/>
      <bottom style="thin">
        <color rgb="FF000000"/>
      </bottom>
      <diagonal/>
    </border>
    <border>
      <left/>
      <right/>
      <top style="thin">
        <color indexed="64"/>
      </top>
      <bottom/>
      <diagonal/>
    </border>
  </borders>
  <cellStyleXfs count="6">
    <xf numFmtId="0" fontId="0" fillId="0" borderId="0"/>
    <xf numFmtId="0" fontId="5" fillId="0" borderId="23"/>
    <xf numFmtId="0" fontId="4" fillId="0" borderId="23"/>
    <xf numFmtId="0" fontId="3" fillId="0" borderId="23"/>
    <xf numFmtId="9" fontId="30" fillId="0" borderId="0" applyFont="0" applyFill="0" applyBorder="0" applyAlignment="0" applyProtection="0"/>
    <xf numFmtId="0" fontId="2" fillId="0" borderId="23"/>
  </cellStyleXfs>
  <cellXfs count="836">
    <xf numFmtId="0" fontId="0" fillId="0" borderId="0" xfId="0"/>
    <xf numFmtId="9" fontId="7" fillId="0" borderId="0" xfId="0" applyNumberFormat="1" applyFont="1"/>
    <xf numFmtId="0" fontId="7" fillId="0" borderId="0" xfId="0" applyFont="1" applyAlignment="1">
      <alignment horizontal="left"/>
    </xf>
    <xf numFmtId="0" fontId="16" fillId="12" borderId="33" xfId="0" applyFont="1" applyFill="1" applyBorder="1" applyAlignment="1">
      <alignment horizontal="center" vertical="center" wrapText="1"/>
    </xf>
    <xf numFmtId="0" fontId="0" fillId="0" borderId="33" xfId="0" applyBorder="1" applyAlignment="1">
      <alignment horizontal="center"/>
    </xf>
    <xf numFmtId="0" fontId="13" fillId="0" borderId="33" xfId="0" applyFont="1" applyBorder="1"/>
    <xf numFmtId="0" fontId="13" fillId="0" borderId="33" xfId="0" applyFont="1" applyBorder="1">
      <extLst>
        <ext xmlns:xfpb="http://schemas.microsoft.com/office/spreadsheetml/2022/featurepropertybag" uri="{C7286773-470A-42A8-94C5-96B5CB345126}">
          <xfpb:xfComplement i="0"/>
        </ext>
      </extLst>
    </xf>
    <xf numFmtId="0" fontId="0" fillId="0" borderId="33" xfId="0" applyBorder="1"/>
    <xf numFmtId="0" fontId="12" fillId="13" borderId="33" xfId="0" applyFont="1" applyFill="1" applyBorder="1" applyAlignment="1">
      <alignment horizontal="left" vertical="center"/>
    </xf>
    <xf numFmtId="0" fontId="12" fillId="13" borderId="33" xfId="0" applyFont="1" applyFill="1" applyBorder="1" applyAlignment="1">
      <alignment horizontal="left" vertical="center" wrapText="1"/>
    </xf>
    <xf numFmtId="0" fontId="15" fillId="16" borderId="33" xfId="0" applyFont="1" applyFill="1" applyBorder="1" applyAlignment="1">
      <alignment horizontal="center" vertical="center"/>
    </xf>
    <xf numFmtId="0" fontId="15" fillId="16" borderId="33" xfId="0" applyFont="1" applyFill="1" applyBorder="1" applyAlignment="1">
      <alignment horizontal="center" vertical="center" wrapText="1"/>
    </xf>
    <xf numFmtId="0" fontId="20" fillId="17" borderId="33" xfId="0" applyFont="1" applyFill="1" applyBorder="1" applyAlignment="1">
      <alignment horizontal="center" vertical="center"/>
    </xf>
    <xf numFmtId="0" fontId="15" fillId="17" borderId="33" xfId="0" applyFont="1" applyFill="1" applyBorder="1" applyAlignment="1">
      <alignment horizontal="center" vertical="center" wrapText="1"/>
    </xf>
    <xf numFmtId="0" fontId="12" fillId="0" borderId="33" xfId="0" applyFont="1" applyBorder="1" applyAlignment="1">
      <alignment horizontal="center" vertical="center"/>
      <extLst>
        <ext xmlns:xfpb="http://schemas.microsoft.com/office/spreadsheetml/2022/featurepropertybag" uri="{C7286773-470A-42A8-94C5-96B5CB345126}">
          <xfpb:xfComplement i="0"/>
        </ext>
      </extLst>
    </xf>
    <xf numFmtId="0" fontId="12" fillId="0" borderId="33" xfId="0" applyFont="1" applyBorder="1" applyAlignment="1">
      <alignment horizontal="center" vertical="center"/>
    </xf>
    <xf numFmtId="0" fontId="14" fillId="0" borderId="58" xfId="0" applyFont="1" applyBorder="1" applyAlignment="1">
      <alignment horizontal="center" vertical="center" wrapText="1"/>
    </xf>
    <xf numFmtId="0" fontId="14" fillId="0" borderId="33" xfId="0" applyFont="1" applyBorder="1" applyAlignment="1">
      <alignment horizontal="center" vertical="top" wrapText="1"/>
    </xf>
    <xf numFmtId="0" fontId="25" fillId="0" borderId="33" xfId="0" applyFont="1" applyBorder="1" applyAlignment="1">
      <alignment wrapText="1"/>
    </xf>
    <xf numFmtId="0" fontId="26" fillId="0" borderId="33" xfId="0" applyFont="1" applyBorder="1" applyAlignment="1">
      <alignment wrapText="1"/>
    </xf>
    <xf numFmtId="0" fontId="22" fillId="0" borderId="33" xfId="0" applyFont="1" applyBorder="1" applyAlignment="1">
      <alignment wrapText="1"/>
    </xf>
    <xf numFmtId="0" fontId="14" fillId="4" borderId="33" xfId="0" applyFont="1" applyFill="1" applyBorder="1" applyAlignment="1">
      <alignment horizontal="center" vertical="top" wrapText="1"/>
    </xf>
    <xf numFmtId="0" fontId="14" fillId="0" borderId="33" xfId="0" applyFont="1" applyBorder="1" applyAlignment="1">
      <alignment horizontal="center" vertical="center" wrapText="1"/>
    </xf>
    <xf numFmtId="0" fontId="22" fillId="0" borderId="33" xfId="0" applyFont="1" applyBorder="1" applyAlignment="1">
      <alignment horizontal="left" vertical="top" wrapText="1"/>
    </xf>
    <xf numFmtId="0" fontId="22" fillId="0" borderId="33" xfId="0" applyFont="1" applyBorder="1" applyAlignment="1">
      <alignment vertical="top" wrapText="1"/>
    </xf>
    <xf numFmtId="0" fontId="22" fillId="0" borderId="33" xfId="0" applyFont="1" applyBorder="1" applyAlignment="1">
      <alignment horizontal="center" vertical="top" wrapText="1"/>
    </xf>
    <xf numFmtId="0" fontId="22" fillId="0" borderId="33" xfId="0" applyFont="1" applyBorder="1" applyAlignment="1">
      <alignment horizontal="center" vertical="center" wrapText="1"/>
    </xf>
    <xf numFmtId="0" fontId="22" fillId="4" borderId="33" xfId="0" applyFont="1" applyFill="1" applyBorder="1" applyAlignment="1">
      <alignment horizontal="left" vertical="top" wrapText="1"/>
    </xf>
    <xf numFmtId="0" fontId="22" fillId="0" borderId="33" xfId="0" applyFont="1" applyBorder="1" applyAlignment="1">
      <alignment horizontal="left" vertical="center" wrapText="1"/>
    </xf>
    <xf numFmtId="0" fontId="22" fillId="4" borderId="33" xfId="0" applyFont="1" applyFill="1" applyBorder="1" applyAlignment="1">
      <alignment vertical="top" wrapText="1"/>
    </xf>
    <xf numFmtId="0" fontId="22" fillId="4" borderId="33" xfId="0" applyFont="1" applyFill="1" applyBorder="1" applyAlignment="1">
      <alignment horizontal="center" vertical="top" wrapText="1"/>
    </xf>
    <xf numFmtId="0" fontId="22" fillId="0" borderId="33" xfId="0" applyFont="1" applyBorder="1" applyAlignment="1">
      <alignment vertical="center" wrapText="1"/>
    </xf>
    <xf numFmtId="0" fontId="22" fillId="0" borderId="33" xfId="1" applyFont="1" applyBorder="1" applyAlignment="1">
      <alignment vertical="top" wrapText="1"/>
    </xf>
    <xf numFmtId="0" fontId="14" fillId="0" borderId="33" xfId="0" applyFont="1" applyBorder="1" applyAlignment="1">
      <alignment vertical="top" wrapText="1"/>
    </xf>
    <xf numFmtId="0" fontId="26" fillId="0" borderId="33" xfId="0" applyFont="1" applyBorder="1" applyAlignment="1">
      <alignment horizontal="left" vertical="top" wrapText="1"/>
    </xf>
    <xf numFmtId="0" fontId="26" fillId="0" borderId="33" xfId="0" applyFont="1" applyBorder="1" applyAlignment="1">
      <alignment horizontal="center" vertical="top" wrapText="1"/>
    </xf>
    <xf numFmtId="0" fontId="28" fillId="0" borderId="33" xfId="0" applyFont="1" applyBorder="1" applyAlignment="1">
      <alignment wrapText="1"/>
    </xf>
    <xf numFmtId="0" fontId="29" fillId="6" borderId="33" xfId="0" applyFont="1" applyFill="1" applyBorder="1" applyAlignment="1">
      <alignment horizontal="left" vertical="top" wrapText="1"/>
    </xf>
    <xf numFmtId="0" fontId="27" fillId="6" borderId="33" xfId="0" applyFont="1" applyFill="1" applyBorder="1" applyAlignment="1">
      <alignment horizontal="left" vertical="top" wrapText="1"/>
    </xf>
    <xf numFmtId="0" fontId="27" fillId="6" borderId="33" xfId="0" applyFont="1" applyFill="1" applyBorder="1" applyAlignment="1">
      <alignment vertical="top" wrapText="1"/>
    </xf>
    <xf numFmtId="0" fontId="27" fillId="9" borderId="33" xfId="0" applyFont="1" applyFill="1" applyBorder="1" applyAlignment="1">
      <alignment horizontal="left" vertical="top" wrapText="1"/>
    </xf>
    <xf numFmtId="0" fontId="29" fillId="6" borderId="33" xfId="0" applyFont="1" applyFill="1" applyBorder="1" applyAlignment="1">
      <alignment vertical="top" wrapText="1"/>
    </xf>
    <xf numFmtId="0" fontId="27" fillId="6" borderId="33" xfId="0" applyFont="1" applyFill="1" applyBorder="1" applyAlignment="1">
      <alignment horizontal="center" vertical="top" wrapText="1"/>
    </xf>
    <xf numFmtId="0" fontId="29" fillId="0" borderId="33" xfId="0" applyFont="1" applyBorder="1" applyAlignment="1">
      <alignment horizontal="left" vertical="top" wrapText="1"/>
    </xf>
    <xf numFmtId="0" fontId="29" fillId="0" borderId="33" xfId="0" applyFont="1" applyBorder="1" applyAlignment="1">
      <alignment wrapText="1"/>
    </xf>
    <xf numFmtId="9" fontId="14" fillId="0" borderId="33" xfId="0" applyNumberFormat="1" applyFont="1" applyBorder="1" applyAlignment="1">
      <alignment horizontal="center" vertical="center" wrapText="1"/>
    </xf>
    <xf numFmtId="9" fontId="14" fillId="3" borderId="33" xfId="4" applyFont="1" applyFill="1" applyBorder="1" applyAlignment="1">
      <alignment horizontal="center" vertical="center" wrapText="1"/>
    </xf>
    <xf numFmtId="0" fontId="14" fillId="19" borderId="33" xfId="0" applyFont="1" applyFill="1" applyBorder="1" applyAlignment="1">
      <alignment horizontal="center" vertical="center"/>
    </xf>
    <xf numFmtId="0" fontId="14" fillId="19" borderId="33" xfId="0" applyFont="1" applyFill="1" applyBorder="1" applyAlignment="1">
      <alignment horizontal="center" vertical="center" wrapText="1"/>
    </xf>
    <xf numFmtId="0" fontId="26" fillId="0" borderId="33" xfId="0" applyFont="1" applyBorder="1" applyAlignment="1">
      <alignment vertical="top" wrapText="1"/>
    </xf>
    <xf numFmtId="0" fontId="14" fillId="0" borderId="33" xfId="0" applyFont="1" applyBorder="1" applyAlignment="1">
      <alignment horizontal="left" vertical="top" wrapText="1"/>
    </xf>
    <xf numFmtId="0" fontId="27" fillId="6" borderId="33" xfId="1" applyFont="1" applyFill="1" applyBorder="1" applyAlignment="1">
      <alignment horizontal="left" vertical="top" wrapText="1"/>
    </xf>
    <xf numFmtId="0" fontId="22" fillId="0" borderId="33" xfId="1" applyFont="1" applyBorder="1" applyAlignment="1">
      <alignment horizontal="left" vertical="top" wrapText="1"/>
    </xf>
    <xf numFmtId="0" fontId="29" fillId="0" borderId="33" xfId="0" applyFont="1" applyBorder="1" applyAlignment="1">
      <alignment vertical="top" wrapText="1"/>
    </xf>
    <xf numFmtId="0" fontId="28" fillId="0" borderId="33" xfId="0" applyFont="1" applyBorder="1" applyAlignment="1">
      <alignment vertical="top" wrapText="1"/>
    </xf>
    <xf numFmtId="9" fontId="14" fillId="0" borderId="33" xfId="4" applyFont="1" applyBorder="1" applyAlignment="1">
      <alignment horizontal="center" vertical="center" wrapText="1"/>
    </xf>
    <xf numFmtId="0" fontId="28" fillId="0" borderId="33" xfId="0" applyFont="1" applyBorder="1" applyAlignment="1">
      <alignment horizontal="left" vertical="top" wrapText="1"/>
    </xf>
    <xf numFmtId="0" fontId="28" fillId="0" borderId="33" xfId="0" applyFont="1" applyBorder="1" applyAlignment="1">
      <alignment horizontal="center" vertical="top" wrapText="1"/>
    </xf>
    <xf numFmtId="0" fontId="26" fillId="0" borderId="33" xfId="3" applyFont="1" applyBorder="1"/>
    <xf numFmtId="0" fontId="22" fillId="0" borderId="33" xfId="3" applyFont="1" applyBorder="1"/>
    <xf numFmtId="0" fontId="14" fillId="0" borderId="33" xfId="3" applyFont="1" applyBorder="1" applyAlignment="1">
      <alignment horizontal="left" vertical="center" wrapText="1"/>
    </xf>
    <xf numFmtId="0" fontId="14" fillId="0" borderId="33" xfId="3" applyFont="1" applyBorder="1" applyAlignment="1">
      <alignment horizontal="center" vertical="top" wrapText="1"/>
    </xf>
    <xf numFmtId="0" fontId="14" fillId="0" borderId="33" xfId="3" applyFont="1" applyBorder="1" applyAlignment="1">
      <alignment horizontal="left" vertical="top" wrapText="1"/>
    </xf>
    <xf numFmtId="0" fontId="14" fillId="0" borderId="33" xfId="3" applyFont="1" applyBorder="1" applyAlignment="1">
      <alignment horizontal="left"/>
    </xf>
    <xf numFmtId="0" fontId="22" fillId="0" borderId="33" xfId="3" applyFont="1" applyBorder="1" applyAlignment="1">
      <alignment horizontal="left" wrapText="1"/>
    </xf>
    <xf numFmtId="0" fontId="22" fillId="0" borderId="33" xfId="3" applyFont="1" applyBorder="1" applyAlignment="1">
      <alignment horizontal="left" vertical="top" wrapText="1"/>
    </xf>
    <xf numFmtId="0" fontId="22" fillId="0" borderId="33" xfId="3" applyFont="1" applyBorder="1" applyAlignment="1">
      <alignment horizontal="center" vertical="top"/>
    </xf>
    <xf numFmtId="0" fontId="22" fillId="0" borderId="33" xfId="3" applyFont="1" applyBorder="1" applyAlignment="1">
      <alignment horizontal="left" vertical="top"/>
    </xf>
    <xf numFmtId="0" fontId="22" fillId="0" borderId="33" xfId="3" applyFont="1" applyBorder="1" applyAlignment="1">
      <alignment horizontal="left"/>
    </xf>
    <xf numFmtId="0" fontId="22" fillId="0" borderId="33" xfId="3" applyFont="1" applyBorder="1" applyAlignment="1">
      <alignment vertical="top" wrapText="1"/>
    </xf>
    <xf numFmtId="0" fontId="22" fillId="0" borderId="33" xfId="3" applyFont="1" applyBorder="1" applyAlignment="1">
      <alignment vertical="top"/>
    </xf>
    <xf numFmtId="0" fontId="22" fillId="4" borderId="33" xfId="3" applyFont="1" applyFill="1" applyBorder="1" applyAlignment="1">
      <alignment horizontal="left" vertical="center" wrapText="1"/>
    </xf>
    <xf numFmtId="0" fontId="22" fillId="0" borderId="33" xfId="3" applyFont="1" applyBorder="1" applyAlignment="1">
      <alignment horizontal="center" vertical="center" wrapText="1"/>
    </xf>
    <xf numFmtId="0" fontId="22" fillId="0" borderId="33" xfId="3" applyFont="1" applyBorder="1" applyAlignment="1">
      <alignment horizontal="left" vertical="center" wrapText="1"/>
    </xf>
    <xf numFmtId="0" fontId="22" fillId="0" borderId="33" xfId="3" applyFont="1" applyBorder="1" applyAlignment="1">
      <alignment wrapText="1"/>
    </xf>
    <xf numFmtId="0" fontId="22" fillId="4" borderId="33" xfId="3" applyFont="1" applyFill="1" applyBorder="1" applyAlignment="1">
      <alignment horizontal="left" vertical="top" wrapText="1"/>
    </xf>
    <xf numFmtId="0" fontId="14" fillId="4" borderId="33" xfId="3" applyFont="1" applyFill="1" applyBorder="1" applyAlignment="1">
      <alignment horizontal="center" vertical="center" wrapText="1"/>
    </xf>
    <xf numFmtId="0" fontId="22" fillId="4" borderId="33" xfId="3" applyFont="1" applyFill="1" applyBorder="1" applyAlignment="1">
      <alignment vertical="top" wrapText="1"/>
    </xf>
    <xf numFmtId="0" fontId="22" fillId="0" borderId="33" xfId="0" applyFont="1" applyBorder="1" applyAlignment="1">
      <alignment horizontal="center" vertical="center"/>
    </xf>
    <xf numFmtId="0" fontId="14" fillId="0" borderId="33" xfId="3" applyFont="1" applyBorder="1" applyAlignment="1">
      <alignment vertical="top" wrapText="1"/>
    </xf>
    <xf numFmtId="0" fontId="14" fillId="4" borderId="33" xfId="3" applyFont="1" applyFill="1" applyBorder="1" applyAlignment="1">
      <alignment horizontal="center" vertical="top" wrapText="1"/>
    </xf>
    <xf numFmtId="0" fontId="28" fillId="0" borderId="33" xfId="3" applyFont="1" applyBorder="1"/>
    <xf numFmtId="0" fontId="22" fillId="0" borderId="33" xfId="1" applyFont="1" applyBorder="1" applyAlignment="1">
      <alignment horizontal="left" vertical="center" wrapText="1"/>
    </xf>
    <xf numFmtId="0" fontId="24" fillId="6" borderId="33" xfId="1" applyFont="1" applyFill="1" applyBorder="1" applyAlignment="1">
      <alignment horizontal="left" vertical="top" wrapText="1"/>
    </xf>
    <xf numFmtId="0" fontId="22" fillId="4" borderId="33" xfId="1" applyFont="1" applyFill="1" applyBorder="1" applyAlignment="1">
      <alignment horizontal="left" vertical="top" wrapText="1"/>
    </xf>
    <xf numFmtId="0" fontId="22" fillId="0" borderId="33" xfId="1" applyFont="1" applyBorder="1" applyAlignment="1">
      <alignment horizontal="center" vertical="center"/>
    </xf>
    <xf numFmtId="0" fontId="22" fillId="0" borderId="33" xfId="1" applyFont="1" applyBorder="1" applyAlignment="1">
      <alignment vertical="center" wrapText="1"/>
    </xf>
    <xf numFmtId="0" fontId="26" fillId="0" borderId="33" xfId="1" applyFont="1" applyBorder="1" applyAlignment="1">
      <alignment horizontal="left" vertical="top"/>
    </xf>
    <xf numFmtId="0" fontId="22" fillId="0" borderId="4" xfId="0" applyFont="1" applyBorder="1" applyAlignment="1">
      <alignment horizontal="left" vertical="top" wrapText="1"/>
    </xf>
    <xf numFmtId="0" fontId="14" fillId="6" borderId="4" xfId="0" applyFont="1" applyFill="1" applyBorder="1" applyAlignment="1">
      <alignment horizontal="left" vertical="top" wrapText="1"/>
    </xf>
    <xf numFmtId="0" fontId="22" fillId="4" borderId="4" xfId="0" applyFont="1" applyFill="1" applyBorder="1" applyAlignment="1">
      <alignment horizontal="left" vertical="top" wrapText="1"/>
    </xf>
    <xf numFmtId="0" fontId="22" fillId="0" borderId="0" xfId="0" applyFont="1" applyAlignment="1">
      <alignment vertical="top" wrapText="1"/>
    </xf>
    <xf numFmtId="0" fontId="22" fillId="0" borderId="1" xfId="0" applyFont="1" applyBorder="1" applyAlignment="1">
      <alignment horizontal="left" vertical="top" wrapText="1"/>
    </xf>
    <xf numFmtId="0" fontId="22" fillId="4" borderId="17" xfId="0" applyFont="1" applyFill="1" applyBorder="1" applyAlignment="1">
      <alignment horizontal="left" vertical="top" wrapText="1"/>
    </xf>
    <xf numFmtId="0" fontId="22" fillId="4" borderId="19" xfId="0" applyFont="1" applyFill="1" applyBorder="1" applyAlignment="1">
      <alignment horizontal="left" vertical="top" wrapText="1"/>
    </xf>
    <xf numFmtId="0" fontId="22" fillId="4" borderId="20" xfId="0" applyFont="1" applyFill="1" applyBorder="1" applyAlignment="1">
      <alignment horizontal="left" vertical="top" wrapText="1"/>
    </xf>
    <xf numFmtId="0" fontId="22" fillId="0" borderId="16" xfId="0" applyFont="1" applyBorder="1" applyAlignment="1">
      <alignment horizontal="left" vertical="top" wrapText="1"/>
    </xf>
    <xf numFmtId="0" fontId="22" fillId="0" borderId="4" xfId="0" applyFont="1" applyBorder="1" applyAlignment="1">
      <alignment vertical="top" wrapText="1"/>
    </xf>
    <xf numFmtId="0" fontId="22" fillId="0" borderId="1" xfId="0" applyFont="1" applyBorder="1" applyAlignment="1">
      <alignment vertical="top" wrapText="1"/>
    </xf>
    <xf numFmtId="0" fontId="22" fillId="0" borderId="4" xfId="0" applyFont="1" applyBorder="1" applyAlignment="1">
      <alignment vertical="center" wrapText="1"/>
    </xf>
    <xf numFmtId="0" fontId="22" fillId="0" borderId="4" xfId="0" applyFont="1" applyBorder="1" applyAlignment="1">
      <alignment horizontal="center" vertical="center"/>
    </xf>
    <xf numFmtId="0" fontId="22" fillId="0" borderId="4" xfId="0" applyFont="1" applyBorder="1" applyAlignment="1">
      <alignment horizontal="left" vertical="center" wrapText="1"/>
    </xf>
    <xf numFmtId="0" fontId="26" fillId="0" borderId="0" xfId="0" applyFont="1" applyAlignment="1">
      <alignment horizontal="left" vertical="top"/>
    </xf>
    <xf numFmtId="0" fontId="26" fillId="0" borderId="0" xfId="0" applyFont="1"/>
    <xf numFmtId="0" fontId="22" fillId="0" borderId="0" xfId="0" applyFont="1"/>
    <xf numFmtId="0" fontId="14" fillId="0" borderId="4" xfId="0" applyFont="1" applyBorder="1" applyAlignment="1">
      <alignment horizontal="center" vertical="center"/>
    </xf>
    <xf numFmtId="0" fontId="22" fillId="6" borderId="23" xfId="0" applyFont="1" applyFill="1" applyBorder="1" applyAlignment="1">
      <alignment horizontal="left" vertical="top" wrapText="1"/>
    </xf>
    <xf numFmtId="0" fontId="22" fillId="4" borderId="4" xfId="0" applyFont="1" applyFill="1" applyBorder="1" applyAlignment="1">
      <alignment vertical="top" wrapText="1"/>
    </xf>
    <xf numFmtId="0" fontId="22" fillId="0" borderId="4" xfId="0" applyFont="1" applyBorder="1" applyAlignment="1">
      <alignment horizontal="center" vertical="top"/>
    </xf>
    <xf numFmtId="0" fontId="22" fillId="0" borderId="4" xfId="0" applyFont="1" applyBorder="1" applyAlignment="1">
      <alignment horizontal="left" vertical="top"/>
    </xf>
    <xf numFmtId="0" fontId="22" fillId="0" borderId="4" xfId="0" applyFont="1" applyBorder="1" applyAlignment="1">
      <alignment vertical="top"/>
    </xf>
    <xf numFmtId="0" fontId="22" fillId="0" borderId="4" xfId="0" applyFont="1" applyBorder="1" applyAlignment="1">
      <alignment horizontal="center" vertical="top" wrapText="1"/>
    </xf>
    <xf numFmtId="0" fontId="22" fillId="0" borderId="3" xfId="0" applyFont="1" applyBorder="1" applyAlignment="1">
      <alignment horizontal="left" vertical="top"/>
    </xf>
    <xf numFmtId="0" fontId="22" fillId="0" borderId="4" xfId="0" applyFont="1" applyBorder="1" applyAlignment="1">
      <alignment wrapText="1"/>
    </xf>
    <xf numFmtId="0" fontId="22" fillId="6" borderId="4" xfId="0" applyFont="1" applyFill="1" applyBorder="1" applyAlignment="1">
      <alignment horizontal="left" vertical="top" wrapText="1"/>
    </xf>
    <xf numFmtId="0" fontId="22" fillId="0" borderId="28" xfId="0" applyFont="1" applyBorder="1" applyAlignment="1">
      <alignment horizontal="center" vertical="top"/>
    </xf>
    <xf numFmtId="0" fontId="22" fillId="0" borderId="28" xfId="0" applyFont="1" applyBorder="1" applyAlignment="1">
      <alignment horizontal="left" vertical="top"/>
    </xf>
    <xf numFmtId="0" fontId="22" fillId="0" borderId="0" xfId="0" applyFont="1" applyAlignment="1">
      <alignment horizontal="left" vertical="top"/>
    </xf>
    <xf numFmtId="0" fontId="22" fillId="0" borderId="21" xfId="0" applyFont="1" applyBorder="1" applyAlignment="1">
      <alignment horizontal="left" vertical="top"/>
    </xf>
    <xf numFmtId="0" fontId="22" fillId="0" borderId="22" xfId="0" applyFont="1" applyBorder="1" applyAlignment="1">
      <alignment horizontal="left" vertical="top" wrapText="1"/>
    </xf>
    <xf numFmtId="0" fontId="22" fillId="0" borderId="0" xfId="0" applyFont="1" applyAlignment="1">
      <alignment horizontal="center" vertical="top"/>
    </xf>
    <xf numFmtId="0" fontId="22" fillId="4" borderId="4" xfId="0" applyFont="1" applyFill="1" applyBorder="1" applyAlignment="1">
      <alignment horizontal="left" vertical="top"/>
    </xf>
    <xf numFmtId="0" fontId="22" fillId="4" borderId="4" xfId="0" applyFont="1" applyFill="1" applyBorder="1" applyAlignment="1">
      <alignment horizontal="center" vertical="top"/>
    </xf>
    <xf numFmtId="0" fontId="22" fillId="0" borderId="4" xfId="0" applyFont="1" applyBorder="1"/>
    <xf numFmtId="0" fontId="22" fillId="0" borderId="16" xfId="0" applyFont="1" applyBorder="1" applyAlignment="1">
      <alignment vertical="top"/>
    </xf>
    <xf numFmtId="0" fontId="22" fillId="0" borderId="16" xfId="0" applyFont="1" applyBorder="1"/>
    <xf numFmtId="0" fontId="22" fillId="0" borderId="0" xfId="0" applyFont="1" applyAlignment="1">
      <alignment horizontal="left" vertical="top" wrapText="1"/>
    </xf>
    <xf numFmtId="0" fontId="22" fillId="0" borderId="16" xfId="0" applyFont="1" applyBorder="1" applyAlignment="1">
      <alignment horizontal="left" vertical="top"/>
    </xf>
    <xf numFmtId="0" fontId="14" fillId="0" borderId="1" xfId="0" applyFont="1" applyBorder="1" applyAlignment="1">
      <alignment vertical="top" wrapText="1"/>
    </xf>
    <xf numFmtId="0" fontId="14" fillId="4" borderId="4" xfId="0" applyFont="1" applyFill="1" applyBorder="1" applyAlignment="1">
      <alignment horizontal="center" vertical="top" wrapText="1"/>
    </xf>
    <xf numFmtId="0" fontId="24" fillId="0" borderId="0" xfId="0" applyFont="1" applyAlignment="1">
      <alignment horizontal="left" vertical="top" wrapText="1"/>
    </xf>
    <xf numFmtId="0" fontId="26" fillId="0" borderId="0" xfId="0" applyFont="1" applyAlignment="1">
      <alignment horizontal="left" vertical="top" wrapText="1"/>
    </xf>
    <xf numFmtId="0" fontId="24" fillId="0" borderId="0" xfId="0" applyFont="1" applyAlignment="1">
      <alignment horizontal="center" vertical="top" wrapText="1"/>
    </xf>
    <xf numFmtId="0" fontId="26" fillId="0" borderId="0" xfId="0" applyFont="1" applyAlignment="1">
      <alignment horizontal="center" vertical="top"/>
    </xf>
    <xf numFmtId="0" fontId="14" fillId="0" borderId="4" xfId="0" applyFont="1" applyBorder="1" applyAlignment="1">
      <alignment horizontal="left" vertical="center" wrapText="1"/>
    </xf>
    <xf numFmtId="0" fontId="14" fillId="0" borderId="4" xfId="0" applyFont="1" applyBorder="1" applyAlignment="1">
      <alignment horizontal="center" vertical="center" wrapText="1"/>
    </xf>
    <xf numFmtId="0" fontId="26" fillId="0" borderId="0" xfId="0" applyFont="1" applyAlignment="1">
      <alignment vertical="center"/>
    </xf>
    <xf numFmtId="0" fontId="22" fillId="0" borderId="0" xfId="0" applyFont="1" applyAlignment="1">
      <alignment vertical="center"/>
    </xf>
    <xf numFmtId="0" fontId="25" fillId="0" borderId="21" xfId="0" applyFont="1" applyBorder="1"/>
    <xf numFmtId="0" fontId="14" fillId="0" borderId="4" xfId="0" applyFont="1" applyBorder="1" applyAlignment="1">
      <alignment horizontal="center" vertical="top" wrapText="1"/>
    </xf>
    <xf numFmtId="0" fontId="22" fillId="0" borderId="0" xfId="0" applyFont="1" applyAlignment="1">
      <alignment vertical="center" wrapText="1"/>
    </xf>
    <xf numFmtId="0" fontId="22" fillId="4" borderId="8" xfId="0" applyFont="1" applyFill="1" applyBorder="1" applyAlignment="1">
      <alignment horizontal="left" vertical="top" wrapText="1"/>
    </xf>
    <xf numFmtId="0" fontId="22" fillId="0" borderId="17" xfId="0" applyFont="1" applyBorder="1" applyAlignment="1">
      <alignment horizontal="left" vertical="top" wrapText="1"/>
    </xf>
    <xf numFmtId="0" fontId="22" fillId="0" borderId="16" xfId="0" applyFont="1" applyBorder="1" applyAlignment="1">
      <alignment vertical="top" wrapText="1"/>
    </xf>
    <xf numFmtId="0" fontId="22" fillId="0" borderId="2" xfId="0" applyFont="1" applyBorder="1" applyAlignment="1">
      <alignment horizontal="left" vertical="top" wrapText="1"/>
    </xf>
    <xf numFmtId="0" fontId="14" fillId="0" borderId="4" xfId="0" applyFont="1" applyBorder="1" applyAlignment="1">
      <alignment horizontal="center" vertical="top"/>
    </xf>
    <xf numFmtId="0" fontId="22" fillId="0" borderId="2" xfId="0" applyFont="1" applyBorder="1" applyAlignment="1">
      <alignment horizontal="left" vertical="top"/>
    </xf>
    <xf numFmtId="0" fontId="22" fillId="0" borderId="16" xfId="0" applyFont="1" applyBorder="1" applyAlignment="1">
      <alignment horizontal="center" vertical="top"/>
    </xf>
    <xf numFmtId="0" fontId="22" fillId="0" borderId="3" xfId="0" applyFont="1" applyBorder="1" applyAlignment="1">
      <alignment horizontal="left" vertical="top" wrapText="1"/>
    </xf>
    <xf numFmtId="0" fontId="22" fillId="0" borderId="28" xfId="0" applyFont="1" applyBorder="1" applyAlignment="1">
      <alignment horizontal="left" vertical="top" wrapText="1"/>
    </xf>
    <xf numFmtId="0" fontId="22" fillId="0" borderId="3" xfId="0" applyFont="1" applyBorder="1" applyAlignment="1">
      <alignment horizontal="center" vertical="top"/>
    </xf>
    <xf numFmtId="0" fontId="22" fillId="0" borderId="2" xfId="0" applyFont="1" applyBorder="1" applyAlignment="1">
      <alignment horizontal="center" vertical="top"/>
    </xf>
    <xf numFmtId="0" fontId="24" fillId="6" borderId="4" xfId="0" applyFont="1" applyFill="1" applyBorder="1" applyAlignment="1">
      <alignment horizontal="left" vertical="center" wrapText="1"/>
    </xf>
    <xf numFmtId="0" fontId="22" fillId="0" borderId="17" xfId="0" applyFont="1" applyBorder="1" applyAlignment="1">
      <alignment horizontal="center" vertical="center"/>
    </xf>
    <xf numFmtId="0" fontId="28" fillId="0" borderId="4" xfId="0" applyFont="1" applyBorder="1" applyAlignment="1">
      <alignment vertical="center" wrapText="1"/>
    </xf>
    <xf numFmtId="0" fontId="24" fillId="6" borderId="4" xfId="0" applyFont="1" applyFill="1" applyBorder="1" applyAlignment="1">
      <alignment horizontal="left" vertical="center"/>
    </xf>
    <xf numFmtId="0" fontId="24" fillId="6" borderId="19" xfId="0" applyFont="1" applyFill="1" applyBorder="1" applyAlignment="1">
      <alignment horizontal="left" vertical="center"/>
    </xf>
    <xf numFmtId="0" fontId="22" fillId="0" borderId="4" xfId="0" applyFont="1" applyBorder="1" applyAlignment="1">
      <alignment horizontal="center" vertical="center" wrapText="1"/>
    </xf>
    <xf numFmtId="0" fontId="22" fillId="4" borderId="4" xfId="0" applyFont="1" applyFill="1" applyBorder="1" applyAlignment="1">
      <alignment horizontal="left" vertical="center"/>
    </xf>
    <xf numFmtId="0" fontId="22" fillId="4" borderId="4" xfId="0" applyFont="1" applyFill="1" applyBorder="1" applyAlignment="1">
      <alignment horizontal="center" vertical="center"/>
    </xf>
    <xf numFmtId="0" fontId="22" fillId="0" borderId="4" xfId="0" applyFont="1" applyBorder="1" applyAlignment="1">
      <alignment vertical="center"/>
    </xf>
    <xf numFmtId="0" fontId="22" fillId="0" borderId="4" xfId="0" applyFont="1" applyBorder="1" applyAlignment="1">
      <alignment horizontal="left" vertical="center"/>
    </xf>
    <xf numFmtId="0" fontId="22" fillId="0" borderId="22" xfId="0" applyFont="1" applyBorder="1" applyAlignment="1">
      <alignment vertical="center" wrapText="1"/>
    </xf>
    <xf numFmtId="0" fontId="28" fillId="0" borderId="0" xfId="0" applyFont="1" applyAlignment="1">
      <alignment horizontal="left" vertical="top"/>
    </xf>
    <xf numFmtId="0" fontId="28" fillId="0" borderId="0" xfId="0" applyFont="1"/>
    <xf numFmtId="0" fontId="28" fillId="0" borderId="0" xfId="0" applyFont="1" applyAlignment="1">
      <alignment horizontal="left" vertical="top" wrapText="1"/>
    </xf>
    <xf numFmtId="0" fontId="28" fillId="0" borderId="0" xfId="0" applyFont="1" applyAlignment="1">
      <alignment horizontal="center" vertical="top"/>
    </xf>
    <xf numFmtId="0" fontId="27" fillId="21" borderId="4" xfId="0" applyFont="1" applyFill="1" applyBorder="1" applyAlignment="1">
      <alignment vertical="top"/>
    </xf>
    <xf numFmtId="0" fontId="27" fillId="6" borderId="4" xfId="0" applyFont="1" applyFill="1" applyBorder="1" applyAlignment="1">
      <alignment horizontal="left" vertical="top" wrapText="1"/>
    </xf>
    <xf numFmtId="0" fontId="29" fillId="6" borderId="4" xfId="0" applyFont="1" applyFill="1" applyBorder="1" applyAlignment="1">
      <alignment horizontal="left" vertical="top" wrapText="1"/>
    </xf>
    <xf numFmtId="0" fontId="27" fillId="6" borderId="8" xfId="0" applyFont="1" applyFill="1" applyBorder="1" applyAlignment="1">
      <alignment horizontal="left" vertical="top" wrapText="1"/>
    </xf>
    <xf numFmtId="0" fontId="27" fillId="6" borderId="16" xfId="0" applyFont="1" applyFill="1" applyBorder="1" applyAlignment="1">
      <alignment horizontal="left" vertical="top" wrapText="1"/>
    </xf>
    <xf numFmtId="0" fontId="27" fillId="6" borderId="9" xfId="0" applyFont="1" applyFill="1" applyBorder="1" applyAlignment="1">
      <alignment horizontal="left" vertical="top" wrapText="1"/>
    </xf>
    <xf numFmtId="0" fontId="29" fillId="6" borderId="4" xfId="0" applyFont="1" applyFill="1" applyBorder="1" applyAlignment="1">
      <alignment vertical="top" wrapText="1"/>
    </xf>
    <xf numFmtId="0" fontId="27" fillId="6" borderId="4" xfId="0" applyFont="1" applyFill="1" applyBorder="1" applyAlignment="1">
      <alignment vertical="top" wrapText="1"/>
    </xf>
    <xf numFmtId="0" fontId="27" fillId="6" borderId="4" xfId="0" applyFont="1" applyFill="1" applyBorder="1" applyAlignment="1">
      <alignment horizontal="left" vertical="center" wrapText="1"/>
    </xf>
    <xf numFmtId="0" fontId="27" fillId="6" borderId="28" xfId="0" applyFont="1" applyFill="1" applyBorder="1" applyAlignment="1">
      <alignment horizontal="left" vertical="top" wrapText="1"/>
    </xf>
    <xf numFmtId="0" fontId="27" fillId="6" borderId="11" xfId="0" applyFont="1" applyFill="1" applyBorder="1" applyAlignment="1">
      <alignment horizontal="left" vertical="top" wrapText="1"/>
    </xf>
    <xf numFmtId="0" fontId="27" fillId="6" borderId="4" xfId="0" applyFont="1" applyFill="1" applyBorder="1" applyAlignment="1">
      <alignment horizontal="left" vertical="center"/>
    </xf>
    <xf numFmtId="0" fontId="27" fillId="6" borderId="19" xfId="0" applyFont="1" applyFill="1" applyBorder="1" applyAlignment="1">
      <alignment horizontal="left" vertical="center"/>
    </xf>
    <xf numFmtId="0" fontId="29" fillId="6" borderId="23" xfId="0" applyFont="1" applyFill="1" applyBorder="1" applyAlignment="1">
      <alignment horizontal="left" vertical="top" wrapText="1"/>
    </xf>
    <xf numFmtId="0" fontId="29" fillId="0" borderId="0" xfId="0" applyFont="1" applyAlignment="1">
      <alignment horizontal="left" vertical="top" wrapText="1"/>
    </xf>
    <xf numFmtId="0" fontId="29" fillId="0" borderId="0" xfId="0" applyFont="1"/>
    <xf numFmtId="0" fontId="22" fillId="0" borderId="5" xfId="0" applyFont="1" applyBorder="1" applyAlignment="1">
      <alignment horizontal="left" vertical="top" wrapText="1"/>
    </xf>
    <xf numFmtId="0" fontId="22" fillId="0" borderId="7" xfId="0" applyFont="1" applyBorder="1" applyAlignment="1">
      <alignment horizontal="left" vertical="top" wrapText="1"/>
    </xf>
    <xf numFmtId="0" fontId="22" fillId="0" borderId="3" xfId="0" applyFont="1" applyBorder="1" applyAlignment="1">
      <alignment vertical="top" wrapText="1"/>
    </xf>
    <xf numFmtId="0" fontId="22" fillId="0" borderId="18" xfId="0" applyFont="1" applyBorder="1" applyAlignment="1">
      <alignment horizontal="center" vertical="top"/>
    </xf>
    <xf numFmtId="0" fontId="22" fillId="0" borderId="6" xfId="0" applyFont="1" applyBorder="1" applyAlignment="1">
      <alignment vertical="top" wrapText="1"/>
    </xf>
    <xf numFmtId="0" fontId="22" fillId="0" borderId="18" xfId="0" applyFont="1" applyBorder="1" applyAlignment="1">
      <alignment horizontal="left" vertical="top"/>
    </xf>
    <xf numFmtId="0" fontId="14" fillId="4" borderId="23" xfId="0" applyFont="1" applyFill="1" applyBorder="1" applyAlignment="1">
      <alignment horizontal="center" vertical="top" wrapText="1"/>
    </xf>
    <xf numFmtId="0" fontId="26" fillId="6" borderId="4" xfId="0" applyFont="1" applyFill="1" applyBorder="1" applyAlignment="1">
      <alignment horizontal="left" vertical="top" wrapText="1"/>
    </xf>
    <xf numFmtId="0" fontId="24" fillId="6" borderId="4" xfId="0" applyFont="1" applyFill="1" applyBorder="1" applyAlignment="1">
      <alignment horizontal="left" vertical="top" wrapText="1"/>
    </xf>
    <xf numFmtId="0" fontId="24" fillId="6" borderId="4" xfId="0" applyFont="1" applyFill="1" applyBorder="1" applyAlignment="1">
      <alignment vertical="top" wrapText="1"/>
    </xf>
    <xf numFmtId="0" fontId="24" fillId="6" borderId="8" xfId="0" applyFont="1" applyFill="1" applyBorder="1" applyAlignment="1">
      <alignment horizontal="left" vertical="top" wrapText="1"/>
    </xf>
    <xf numFmtId="0" fontId="26" fillId="6" borderId="4" xfId="0" applyFont="1" applyFill="1" applyBorder="1" applyAlignment="1">
      <alignment vertical="top" wrapText="1"/>
    </xf>
    <xf numFmtId="0" fontId="26" fillId="6" borderId="23" xfId="0" applyFont="1" applyFill="1" applyBorder="1" applyAlignment="1">
      <alignment horizontal="left" vertical="top" wrapText="1"/>
    </xf>
    <xf numFmtId="0" fontId="22" fillId="4" borderId="4" xfId="0" applyFont="1" applyFill="1" applyBorder="1" applyAlignment="1">
      <alignment horizontal="left" vertical="center" wrapText="1"/>
    </xf>
    <xf numFmtId="0" fontId="22" fillId="4" borderId="4" xfId="0" applyFont="1" applyFill="1" applyBorder="1" applyAlignment="1">
      <alignment horizontal="center" vertical="center" wrapText="1"/>
    </xf>
    <xf numFmtId="0" fontId="26" fillId="6" borderId="4" xfId="0" applyFont="1" applyFill="1" applyBorder="1" applyAlignment="1">
      <alignment horizontal="left" vertical="center"/>
    </xf>
    <xf numFmtId="0" fontId="22" fillId="0" borderId="17" xfId="0" applyFont="1" applyBorder="1" applyAlignment="1">
      <alignment horizontal="left" vertical="center" wrapText="1"/>
    </xf>
    <xf numFmtId="0" fontId="22" fillId="4" borderId="4" xfId="0" applyFont="1" applyFill="1" applyBorder="1" applyAlignment="1">
      <alignment vertical="center" wrapText="1"/>
    </xf>
    <xf numFmtId="0" fontId="24" fillId="6" borderId="17" xfId="0" applyFont="1" applyFill="1" applyBorder="1" applyAlignment="1">
      <alignment horizontal="left" vertical="center"/>
    </xf>
    <xf numFmtId="0" fontId="22" fillId="0" borderId="21" xfId="0" applyFont="1" applyBorder="1" applyAlignment="1">
      <alignment vertical="center" wrapText="1"/>
    </xf>
    <xf numFmtId="0" fontId="22" fillId="0" borderId="16" xfId="0" applyFont="1" applyBorder="1" applyAlignment="1">
      <alignment horizontal="center" vertical="center"/>
    </xf>
    <xf numFmtId="0" fontId="23" fillId="0" borderId="0" xfId="0" applyFont="1" applyAlignment="1">
      <alignment horizontal="left" vertical="top" wrapText="1"/>
    </xf>
    <xf numFmtId="0" fontId="23" fillId="4" borderId="23" xfId="0" applyFont="1" applyFill="1" applyBorder="1" applyAlignment="1">
      <alignment horizontal="center" vertical="top" wrapText="1"/>
    </xf>
    <xf numFmtId="0" fontId="24" fillId="21" borderId="4" xfId="0" applyFont="1" applyFill="1" applyBorder="1" applyAlignment="1">
      <alignment horizontal="center" vertical="top"/>
    </xf>
    <xf numFmtId="0" fontId="14" fillId="0" borderId="4" xfId="0" applyFont="1" applyBorder="1" applyAlignment="1">
      <alignment horizontal="left" vertical="top" wrapText="1"/>
    </xf>
    <xf numFmtId="0" fontId="26" fillId="0" borderId="0" xfId="0" applyFont="1" applyAlignment="1">
      <alignment wrapText="1"/>
    </xf>
    <xf numFmtId="0" fontId="22" fillId="4" borderId="16" xfId="0" applyFont="1" applyFill="1" applyBorder="1" applyAlignment="1">
      <alignment horizontal="left" vertical="center"/>
    </xf>
    <xf numFmtId="0" fontId="22" fillId="0" borderId="21" xfId="0" applyFont="1" applyBorder="1" applyAlignment="1">
      <alignment horizontal="left" vertical="center"/>
    </xf>
    <xf numFmtId="0" fontId="22" fillId="0" borderId="33" xfId="0" applyFont="1" applyBorder="1" applyAlignment="1">
      <alignment horizontal="center" vertical="top"/>
    </xf>
    <xf numFmtId="0" fontId="24" fillId="6" borderId="17" xfId="0" applyFont="1" applyFill="1" applyBorder="1" applyAlignment="1">
      <alignment horizontal="left" vertical="center" wrapText="1"/>
    </xf>
    <xf numFmtId="0" fontId="22" fillId="4" borderId="16" xfId="0" applyFont="1" applyFill="1" applyBorder="1" applyAlignment="1">
      <alignment horizontal="center" vertical="center"/>
    </xf>
    <xf numFmtId="0" fontId="24" fillId="6" borderId="4" xfId="0" applyFont="1" applyFill="1" applyBorder="1" applyAlignment="1">
      <alignment horizontal="center" vertical="top" wrapText="1"/>
    </xf>
    <xf numFmtId="0" fontId="28" fillId="0" borderId="0" xfId="0" applyFont="1" applyAlignment="1">
      <alignment wrapText="1"/>
    </xf>
    <xf numFmtId="0" fontId="22" fillId="0" borderId="0" xfId="0" applyFont="1" applyAlignment="1">
      <alignment wrapText="1"/>
    </xf>
    <xf numFmtId="0" fontId="22" fillId="0" borderId="4" xfId="0" applyFont="1" applyBorder="1" applyAlignment="1">
      <alignment horizontal="center" wrapText="1"/>
    </xf>
    <xf numFmtId="0" fontId="22" fillId="0" borderId="18" xfId="0" applyFont="1" applyBorder="1" applyAlignment="1">
      <alignment vertical="top" wrapText="1"/>
    </xf>
    <xf numFmtId="0" fontId="22" fillId="0" borderId="0" xfId="0" applyFont="1" applyAlignment="1">
      <alignment horizontal="center" vertical="top" wrapText="1"/>
    </xf>
    <xf numFmtId="0" fontId="25" fillId="0" borderId="21" xfId="0" applyFont="1" applyBorder="1" applyAlignment="1">
      <alignment wrapText="1"/>
    </xf>
    <xf numFmtId="0" fontId="22" fillId="2" borderId="32" xfId="0" applyFont="1" applyFill="1" applyBorder="1" applyAlignment="1">
      <alignment vertical="top" wrapText="1"/>
    </xf>
    <xf numFmtId="0" fontId="22" fillId="2" borderId="20" xfId="0" applyFont="1" applyFill="1" applyBorder="1" applyAlignment="1">
      <alignment vertical="top" wrapText="1"/>
    </xf>
    <xf numFmtId="0" fontId="26" fillId="6" borderId="4" xfId="0" applyFont="1" applyFill="1" applyBorder="1" applyAlignment="1">
      <alignment wrapText="1"/>
    </xf>
    <xf numFmtId="0" fontId="24" fillId="6" borderId="4" xfId="0" applyFont="1" applyFill="1" applyBorder="1" applyAlignment="1">
      <alignment wrapText="1"/>
    </xf>
    <xf numFmtId="0" fontId="24" fillId="6" borderId="4" xfId="0" applyFont="1" applyFill="1" applyBorder="1" applyAlignment="1">
      <alignment horizontal="center" wrapText="1"/>
    </xf>
    <xf numFmtId="0" fontId="28" fillId="0" borderId="0" xfId="0" applyFont="1" applyAlignment="1">
      <alignment horizontal="center" vertical="top" wrapText="1"/>
    </xf>
    <xf numFmtId="0" fontId="27" fillId="21" borderId="4" xfId="0" applyFont="1" applyFill="1" applyBorder="1" applyAlignment="1">
      <alignment wrapText="1"/>
    </xf>
    <xf numFmtId="0" fontId="24" fillId="6" borderId="4" xfId="0" applyFont="1" applyFill="1" applyBorder="1" applyAlignment="1">
      <alignment vertical="center" wrapText="1"/>
    </xf>
    <xf numFmtId="0" fontId="22" fillId="4" borderId="21" xfId="0" applyFont="1" applyFill="1" applyBorder="1" applyAlignment="1">
      <alignment horizontal="left" vertical="center"/>
    </xf>
    <xf numFmtId="0" fontId="22" fillId="0" borderId="0" xfId="0" applyFont="1" applyAlignment="1">
      <alignment horizontal="center" vertical="center"/>
    </xf>
    <xf numFmtId="0" fontId="24" fillId="21" borderId="21" xfId="0" applyFont="1" applyFill="1" applyBorder="1" applyAlignment="1">
      <alignment horizontal="center" vertical="top"/>
    </xf>
    <xf numFmtId="0" fontId="24" fillId="6" borderId="21" xfId="0" applyFont="1" applyFill="1" applyBorder="1" applyAlignment="1">
      <alignment vertical="center" wrapText="1"/>
    </xf>
    <xf numFmtId="0" fontId="22" fillId="0" borderId="0" xfId="0" applyFont="1" applyAlignment="1">
      <alignment horizontal="left" vertical="center"/>
    </xf>
    <xf numFmtId="0" fontId="22" fillId="0" borderId="16" xfId="0" applyFont="1" applyBorder="1" applyAlignment="1">
      <alignment horizontal="left" vertical="center"/>
    </xf>
    <xf numFmtId="0" fontId="23" fillId="0" borderId="0" xfId="0" applyFont="1" applyAlignment="1">
      <alignment horizontal="center" vertical="top" wrapText="1"/>
    </xf>
    <xf numFmtId="0" fontId="28" fillId="0" borderId="4" xfId="0" applyFont="1" applyBorder="1" applyAlignment="1">
      <alignment horizontal="left" vertical="center"/>
    </xf>
    <xf numFmtId="0" fontId="13" fillId="0" borderId="4" xfId="0" applyFont="1" applyBorder="1" applyAlignment="1">
      <alignment vertical="center" wrapText="1"/>
    </xf>
    <xf numFmtId="0" fontId="13" fillId="0" borderId="4" xfId="0" applyFont="1" applyBorder="1" applyAlignment="1">
      <alignment horizontal="center" vertical="center"/>
    </xf>
    <xf numFmtId="0" fontId="13" fillId="0" borderId="4" xfId="0" applyFont="1" applyBorder="1" applyAlignment="1">
      <alignment horizontal="left" vertical="center"/>
    </xf>
    <xf numFmtId="0" fontId="13" fillId="4" borderId="4" xfId="0" applyFont="1" applyFill="1" applyBorder="1" applyAlignment="1">
      <alignment vertical="center" wrapText="1"/>
    </xf>
    <xf numFmtId="0" fontId="13" fillId="4" borderId="4" xfId="0" applyFont="1" applyFill="1" applyBorder="1" applyAlignment="1">
      <alignment horizontal="center" vertical="center"/>
    </xf>
    <xf numFmtId="0" fontId="22" fillId="0" borderId="23" xfId="5" applyFont="1"/>
    <xf numFmtId="0" fontId="2" fillId="0" borderId="23" xfId="5"/>
    <xf numFmtId="0" fontId="22" fillId="0" borderId="23" xfId="5" applyFont="1" applyAlignment="1">
      <alignment horizontal="left" vertical="center"/>
    </xf>
    <xf numFmtId="0" fontId="22" fillId="0" borderId="23" xfId="5" applyFont="1" applyAlignment="1">
      <alignment horizontal="left" vertical="center" wrapText="1"/>
    </xf>
    <xf numFmtId="0" fontId="22" fillId="0" borderId="23" xfId="5" applyFont="1" applyAlignment="1">
      <alignment horizontal="center" vertical="center"/>
    </xf>
    <xf numFmtId="0" fontId="22" fillId="0" borderId="23" xfId="5" applyFont="1" applyAlignment="1">
      <alignment vertical="center"/>
    </xf>
    <xf numFmtId="0" fontId="36" fillId="0" borderId="23" xfId="5" applyFont="1" applyAlignment="1">
      <alignment horizontal="left" vertical="center"/>
    </xf>
    <xf numFmtId="0" fontId="28" fillId="0" borderId="23" xfId="5" applyFont="1" applyAlignment="1">
      <alignment horizontal="left" vertical="center"/>
    </xf>
    <xf numFmtId="0" fontId="28" fillId="0" borderId="23" xfId="5" applyFont="1" applyAlignment="1">
      <alignment horizontal="left" vertical="center" wrapText="1"/>
    </xf>
    <xf numFmtId="0" fontId="28" fillId="0" borderId="23" xfId="5" applyFont="1" applyAlignment="1">
      <alignment horizontal="center" vertical="center"/>
    </xf>
    <xf numFmtId="0" fontId="28" fillId="0" borderId="23" xfId="5" applyFont="1" applyAlignment="1">
      <alignment vertical="center"/>
    </xf>
    <xf numFmtId="0" fontId="28" fillId="4" borderId="23" xfId="5" applyFont="1" applyFill="1" applyAlignment="1">
      <alignment horizontal="left" vertical="center"/>
    </xf>
    <xf numFmtId="0" fontId="28" fillId="4" borderId="23" xfId="5" applyFont="1" applyFill="1" applyAlignment="1">
      <alignment horizontal="left" vertical="center" wrapText="1"/>
    </xf>
    <xf numFmtId="0" fontId="28" fillId="4" borderId="23" xfId="5" applyFont="1" applyFill="1" applyAlignment="1">
      <alignment horizontal="center" vertical="center"/>
    </xf>
    <xf numFmtId="0" fontId="28" fillId="4" borderId="23" xfId="5" applyFont="1" applyFill="1" applyAlignment="1">
      <alignment vertical="center"/>
    </xf>
    <xf numFmtId="0" fontId="7" fillId="0" borderId="23" xfId="5" applyFont="1" applyAlignment="1">
      <alignment horizontal="left" vertical="top"/>
    </xf>
    <xf numFmtId="0" fontId="10" fillId="0" borderId="23" xfId="5" applyFont="1" applyAlignment="1">
      <alignment horizontal="left" vertical="top"/>
    </xf>
    <xf numFmtId="0" fontId="22" fillId="0" borderId="4" xfId="5" applyFont="1" applyBorder="1" applyAlignment="1">
      <alignment vertical="center" wrapText="1"/>
    </xf>
    <xf numFmtId="0" fontId="22" fillId="0" borderId="4" xfId="5" applyFont="1" applyBorder="1" applyAlignment="1">
      <alignment horizontal="center" vertical="center"/>
    </xf>
    <xf numFmtId="0" fontId="22" fillId="0" borderId="4" xfId="5" applyFont="1" applyBorder="1" applyAlignment="1">
      <alignment horizontal="left" vertical="center" wrapText="1"/>
    </xf>
    <xf numFmtId="0" fontId="24" fillId="6" borderId="4" xfId="5" applyFont="1" applyFill="1" applyBorder="1" applyAlignment="1">
      <alignment vertical="center"/>
    </xf>
    <xf numFmtId="0" fontId="22" fillId="0" borderId="4" xfId="5" applyFont="1" applyBorder="1" applyAlignment="1">
      <alignment vertical="center"/>
    </xf>
    <xf numFmtId="0" fontId="22" fillId="0" borderId="18" xfId="5" applyFont="1" applyBorder="1" applyAlignment="1">
      <alignment vertical="center" wrapText="1"/>
    </xf>
    <xf numFmtId="0" fontId="22" fillId="0" borderId="4" xfId="5" applyFont="1" applyBorder="1" applyAlignment="1">
      <alignment horizontal="left" vertical="center"/>
    </xf>
    <xf numFmtId="0" fontId="22" fillId="4" borderId="4" xfId="5" applyFont="1" applyFill="1" applyBorder="1" applyAlignment="1">
      <alignment vertical="center" wrapText="1"/>
    </xf>
    <xf numFmtId="0" fontId="22" fillId="4" borderId="4" xfId="5" applyFont="1" applyFill="1" applyBorder="1" applyAlignment="1">
      <alignment horizontal="center" vertical="center"/>
    </xf>
    <xf numFmtId="0" fontId="22" fillId="0" borderId="16" xfId="5" applyFont="1" applyBorder="1" applyAlignment="1">
      <alignment horizontal="center" vertical="center"/>
    </xf>
    <xf numFmtId="0" fontId="22" fillId="0" borderId="21" xfId="5" applyFont="1" applyBorder="1" applyAlignment="1">
      <alignment vertical="center" wrapText="1"/>
    </xf>
    <xf numFmtId="0" fontId="22" fillId="0" borderId="16" xfId="5" applyFont="1" applyBorder="1" applyAlignment="1">
      <alignment vertical="center" wrapText="1"/>
    </xf>
    <xf numFmtId="0" fontId="22" fillId="0" borderId="4" xfId="5" applyFont="1" applyBorder="1" applyAlignment="1">
      <alignment horizontal="center" vertical="center" wrapText="1"/>
    </xf>
    <xf numFmtId="0" fontId="22" fillId="0" borderId="18" xfId="5" applyFont="1" applyBorder="1" applyAlignment="1">
      <alignment horizontal="center" vertical="center"/>
    </xf>
    <xf numFmtId="0" fontId="22" fillId="0" borderId="18" xfId="5" applyFont="1" applyBorder="1" applyAlignment="1">
      <alignment horizontal="left" vertical="center" wrapText="1"/>
    </xf>
    <xf numFmtId="0" fontId="22" fillId="0" borderId="23" xfId="5" applyFont="1" applyAlignment="1">
      <alignment vertical="center" wrapText="1"/>
    </xf>
    <xf numFmtId="0" fontId="22" fillId="4" borderId="4" xfId="5" applyFont="1" applyFill="1" applyBorder="1" applyAlignment="1">
      <alignment horizontal="left" vertical="center" wrapText="1"/>
    </xf>
    <xf numFmtId="0" fontId="22" fillId="4" borderId="4" xfId="5" applyFont="1" applyFill="1" applyBorder="1" applyAlignment="1">
      <alignment horizontal="center" vertical="center" wrapText="1"/>
    </xf>
    <xf numFmtId="0" fontId="22" fillId="2" borderId="4" xfId="5" applyFont="1" applyFill="1" applyBorder="1" applyAlignment="1">
      <alignment vertical="center" wrapText="1"/>
    </xf>
    <xf numFmtId="0" fontId="22" fillId="0" borderId="17" xfId="5" applyFont="1" applyBorder="1" applyAlignment="1">
      <alignment vertical="center" wrapText="1"/>
    </xf>
    <xf numFmtId="0" fontId="22" fillId="0" borderId="17" xfId="5" applyFont="1" applyBorder="1" applyAlignment="1">
      <alignment horizontal="left" vertical="center" wrapText="1"/>
    </xf>
    <xf numFmtId="0" fontId="22" fillId="0" borderId="16" xfId="5" applyFont="1" applyBorder="1" applyAlignment="1">
      <alignment horizontal="left" vertical="center" wrapText="1"/>
    </xf>
    <xf numFmtId="0" fontId="22" fillId="0" borderId="12" xfId="5" applyFont="1" applyBorder="1" applyAlignment="1">
      <alignment vertical="center" wrapText="1"/>
    </xf>
    <xf numFmtId="0" fontId="22" fillId="0" borderId="22" xfId="5" applyFont="1" applyBorder="1" applyAlignment="1">
      <alignment vertical="center" wrapText="1"/>
    </xf>
    <xf numFmtId="0" fontId="22" fillId="4" borderId="17" xfId="5" applyFont="1" applyFill="1" applyBorder="1" applyAlignment="1">
      <alignment horizontal="left" vertical="center" wrapText="1"/>
    </xf>
    <xf numFmtId="0" fontId="31" fillId="0" borderId="23" xfId="5" applyFont="1" applyAlignment="1">
      <alignment vertical="center" wrapText="1"/>
    </xf>
    <xf numFmtId="0" fontId="14" fillId="0" borderId="4" xfId="5" applyFont="1" applyBorder="1" applyAlignment="1">
      <alignment horizontal="center" vertical="center" wrapText="1"/>
    </xf>
    <xf numFmtId="0" fontId="37" fillId="0" borderId="23" xfId="5" applyFont="1"/>
    <xf numFmtId="0" fontId="14" fillId="0" borderId="4" xfId="5" applyFont="1" applyBorder="1" applyAlignment="1">
      <alignment horizontal="center" vertical="center"/>
    </xf>
    <xf numFmtId="0" fontId="28" fillId="0" borderId="23" xfId="5" applyFont="1"/>
    <xf numFmtId="0" fontId="22" fillId="0" borderId="21" xfId="5" applyFont="1" applyBorder="1" applyAlignment="1">
      <alignment horizontal="left" vertical="center" wrapText="1"/>
    </xf>
    <xf numFmtId="0" fontId="24" fillId="9" borderId="4" xfId="0" applyFont="1" applyFill="1" applyBorder="1" applyAlignment="1">
      <alignment horizontal="left" vertical="center" wrapText="1"/>
    </xf>
    <xf numFmtId="0" fontId="41" fillId="0" borderId="23" xfId="5" applyFont="1" applyAlignment="1">
      <alignment horizontal="left" vertical="center"/>
    </xf>
    <xf numFmtId="0" fontId="41" fillId="0" borderId="4" xfId="5" applyFont="1" applyBorder="1" applyAlignment="1">
      <alignment horizontal="left" vertical="center" wrapText="1"/>
    </xf>
    <xf numFmtId="0" fontId="40" fillId="0" borderId="4" xfId="5" applyFont="1" applyBorder="1" applyAlignment="1">
      <alignment horizontal="center" vertical="center" wrapText="1"/>
    </xf>
    <xf numFmtId="0" fontId="40" fillId="0" borderId="4" xfId="5" applyFont="1" applyBorder="1" applyAlignment="1">
      <alignment horizontal="left" vertical="center" wrapText="1"/>
    </xf>
    <xf numFmtId="0" fontId="40" fillId="10" borderId="17" xfId="5" applyFont="1" applyFill="1" applyBorder="1" applyAlignment="1">
      <alignment horizontal="left" vertical="center"/>
    </xf>
    <xf numFmtId="0" fontId="40" fillId="10" borderId="28" xfId="5" applyFont="1" applyFill="1" applyBorder="1" applyAlignment="1">
      <alignment vertical="center"/>
    </xf>
    <xf numFmtId="0" fontId="40" fillId="10" borderId="28" xfId="5" applyFont="1" applyFill="1" applyBorder="1" applyAlignment="1">
      <alignment horizontal="center" vertical="center"/>
    </xf>
    <xf numFmtId="0" fontId="40" fillId="0" borderId="17" xfId="5" applyFont="1" applyBorder="1" applyAlignment="1">
      <alignment horizontal="left" vertical="center" wrapText="1"/>
    </xf>
    <xf numFmtId="0" fontId="41" fillId="0" borderId="4" xfId="5" applyFont="1" applyBorder="1" applyAlignment="1">
      <alignment horizontal="center" vertical="center"/>
    </xf>
    <xf numFmtId="0" fontId="41" fillId="0" borderId="23" xfId="5" applyFont="1" applyAlignment="1">
      <alignment horizontal="center" vertical="center"/>
    </xf>
    <xf numFmtId="0" fontId="40" fillId="0" borderId="28" xfId="5" applyFont="1" applyBorder="1" applyAlignment="1">
      <alignment horizontal="center" vertical="center"/>
    </xf>
    <xf numFmtId="0" fontId="40" fillId="0" borderId="4" xfId="5" applyFont="1" applyBorder="1" applyAlignment="1">
      <alignment horizontal="center" vertical="center"/>
    </xf>
    <xf numFmtId="0" fontId="40" fillId="0" borderId="4" xfId="5" applyFont="1" applyBorder="1" applyAlignment="1">
      <alignment horizontal="left" vertical="center"/>
    </xf>
    <xf numFmtId="0" fontId="40" fillId="0" borderId="4" xfId="5" applyFont="1" applyBorder="1" applyAlignment="1">
      <alignment vertical="center"/>
    </xf>
    <xf numFmtId="0" fontId="43" fillId="0" borderId="23" xfId="5" applyFont="1" applyAlignment="1">
      <alignment horizontal="left" vertical="center"/>
    </xf>
    <xf numFmtId="0" fontId="43" fillId="0" borderId="16" xfId="5" applyFont="1" applyBorder="1" applyAlignment="1">
      <alignment horizontal="center" vertical="center"/>
    </xf>
    <xf numFmtId="0" fontId="43" fillId="0" borderId="16" xfId="5" applyFont="1" applyBorder="1" applyAlignment="1">
      <alignment horizontal="left" vertical="center"/>
    </xf>
    <xf numFmtId="0" fontId="43" fillId="0" borderId="16" xfId="5" applyFont="1" applyBorder="1" applyAlignment="1">
      <alignment vertical="center"/>
    </xf>
    <xf numFmtId="0" fontId="43" fillId="0" borderId="16" xfId="5" applyFont="1" applyBorder="1" applyAlignment="1">
      <alignment horizontal="left" vertical="center" wrapText="1"/>
    </xf>
    <xf numFmtId="0" fontId="43" fillId="0" borderId="23" xfId="5" applyFont="1" applyAlignment="1">
      <alignment vertical="center"/>
    </xf>
    <xf numFmtId="0" fontId="43" fillId="0" borderId="23" xfId="5" applyFont="1" applyAlignment="1">
      <alignment horizontal="left" vertical="center" wrapText="1"/>
    </xf>
    <xf numFmtId="0" fontId="14" fillId="0" borderId="4" xfId="5" applyFont="1" applyBorder="1" applyAlignment="1">
      <alignment horizontal="left" vertical="center"/>
    </xf>
    <xf numFmtId="0" fontId="24" fillId="6" borderId="18" xfId="5" applyFont="1" applyFill="1" applyBorder="1" applyAlignment="1">
      <alignment horizontal="left" vertical="center"/>
    </xf>
    <xf numFmtId="0" fontId="24" fillId="6" borderId="4" xfId="5" applyFont="1" applyFill="1" applyBorder="1" applyAlignment="1">
      <alignment horizontal="left" vertical="center"/>
    </xf>
    <xf numFmtId="0" fontId="28" fillId="4" borderId="4" xfId="5" applyFont="1" applyFill="1" applyBorder="1" applyAlignment="1">
      <alignment horizontal="left" vertical="center"/>
    </xf>
    <xf numFmtId="0" fontId="24" fillId="6" borderId="18" xfId="5" applyFont="1" applyFill="1" applyBorder="1" applyAlignment="1">
      <alignment horizontal="left" vertical="center" wrapText="1"/>
    </xf>
    <xf numFmtId="0" fontId="24" fillId="6" borderId="4" xfId="5" applyFont="1" applyFill="1" applyBorder="1" applyAlignment="1">
      <alignment horizontal="left" vertical="center" wrapText="1"/>
    </xf>
    <xf numFmtId="0" fontId="46" fillId="0" borderId="4" xfId="5" applyFont="1" applyBorder="1" applyAlignment="1">
      <alignment horizontal="left" vertical="center" wrapText="1"/>
    </xf>
    <xf numFmtId="0" fontId="46" fillId="4" borderId="4" xfId="5" applyFont="1" applyFill="1" applyBorder="1" applyAlignment="1">
      <alignment horizontal="left" vertical="center" wrapText="1"/>
    </xf>
    <xf numFmtId="0" fontId="22" fillId="4" borderId="16" xfId="5" applyFont="1" applyFill="1" applyBorder="1" applyAlignment="1">
      <alignment horizontal="left" vertical="center" wrapText="1"/>
    </xf>
    <xf numFmtId="0" fontId="22" fillId="4" borderId="18" xfId="5" applyFont="1" applyFill="1" applyBorder="1" applyAlignment="1">
      <alignment horizontal="left" vertical="center" wrapText="1"/>
    </xf>
    <xf numFmtId="0" fontId="24" fillId="6" borderId="19" xfId="5" applyFont="1" applyFill="1" applyBorder="1" applyAlignment="1">
      <alignment horizontal="left" vertical="center" wrapText="1"/>
    </xf>
    <xf numFmtId="0" fontId="24" fillId="6" borderId="19" xfId="5" applyFont="1" applyFill="1" applyBorder="1" applyAlignment="1">
      <alignment horizontal="left" vertical="center"/>
    </xf>
    <xf numFmtId="0" fontId="28" fillId="4" borderId="16" xfId="5" applyFont="1" applyFill="1" applyBorder="1" applyAlignment="1">
      <alignment horizontal="left" vertical="center"/>
    </xf>
    <xf numFmtId="0" fontId="23" fillId="6" borderId="4" xfId="5" applyFont="1" applyFill="1" applyBorder="1" applyAlignment="1">
      <alignment horizontal="left" vertical="center" wrapText="1"/>
    </xf>
    <xf numFmtId="0" fontId="22" fillId="0" borderId="21" xfId="5" applyFont="1" applyBorder="1" applyAlignment="1">
      <alignment vertical="center"/>
    </xf>
    <xf numFmtId="0" fontId="26" fillId="6" borderId="4" xfId="5" applyFont="1" applyFill="1" applyBorder="1" applyAlignment="1">
      <alignment horizontal="left" vertical="center"/>
    </xf>
    <xf numFmtId="0" fontId="22" fillId="0" borderId="4" xfId="5" quotePrefix="1" applyFont="1" applyBorder="1" applyAlignment="1">
      <alignment horizontal="left" vertical="center" wrapText="1"/>
    </xf>
    <xf numFmtId="0" fontId="22" fillId="4" borderId="23" xfId="5" applyFont="1" applyFill="1" applyAlignment="1">
      <alignment vertical="center" wrapText="1"/>
    </xf>
    <xf numFmtId="0" fontId="24" fillId="6" borderId="16" xfId="5" applyFont="1" applyFill="1" applyBorder="1" applyAlignment="1">
      <alignment horizontal="left" vertical="center"/>
    </xf>
    <xf numFmtId="0" fontId="24" fillId="6" borderId="23" xfId="5" applyFont="1" applyFill="1" applyAlignment="1">
      <alignment horizontal="left" vertical="center"/>
    </xf>
    <xf numFmtId="9" fontId="22" fillId="0" borderId="4" xfId="5" applyNumberFormat="1" applyFont="1" applyBorder="1" applyAlignment="1">
      <alignment vertical="center" wrapText="1"/>
    </xf>
    <xf numFmtId="0" fontId="24" fillId="6" borderId="17" xfId="5" applyFont="1" applyFill="1" applyBorder="1" applyAlignment="1">
      <alignment horizontal="left" vertical="center"/>
    </xf>
    <xf numFmtId="0" fontId="44" fillId="0" borderId="28" xfId="5" applyFont="1" applyBorder="1" applyAlignment="1">
      <alignment vertical="center"/>
    </xf>
    <xf numFmtId="0" fontId="24" fillId="21" borderId="33" xfId="3" applyFont="1" applyFill="1" applyBorder="1"/>
    <xf numFmtId="0" fontId="13" fillId="4" borderId="4" xfId="0" applyFont="1" applyFill="1" applyBorder="1" applyAlignment="1">
      <alignment horizontal="left" vertical="center" wrapText="1"/>
    </xf>
    <xf numFmtId="0" fontId="39" fillId="0" borderId="4" xfId="0" applyFont="1" applyBorder="1" applyAlignment="1">
      <alignment horizontal="left" vertical="center"/>
    </xf>
    <xf numFmtId="0" fontId="28" fillId="4" borderId="16" xfId="0" applyFont="1" applyFill="1" applyBorder="1" applyAlignment="1">
      <alignment horizontal="left" vertical="center"/>
    </xf>
    <xf numFmtId="0" fontId="22" fillId="4" borderId="17" xfId="0" applyFont="1" applyFill="1" applyBorder="1" applyAlignment="1">
      <alignment horizontal="left" vertical="center" wrapText="1"/>
    </xf>
    <xf numFmtId="0" fontId="39" fillId="0" borderId="21" xfId="0" applyFont="1" applyBorder="1" applyAlignment="1">
      <alignment horizontal="left" vertical="center"/>
    </xf>
    <xf numFmtId="0" fontId="16" fillId="6" borderId="17" xfId="0" applyFont="1" applyFill="1" applyBorder="1" applyAlignment="1">
      <alignment horizontal="left" vertical="center"/>
    </xf>
    <xf numFmtId="0" fontId="28" fillId="0" borderId="21" xfId="0" applyFont="1" applyBorder="1" applyAlignment="1">
      <alignment vertical="center" wrapText="1"/>
    </xf>
    <xf numFmtId="0" fontId="28" fillId="0" borderId="33" xfId="3" applyFont="1" applyBorder="1" applyAlignment="1">
      <alignment horizontal="left" vertical="top" wrapText="1"/>
    </xf>
    <xf numFmtId="0" fontId="23" fillId="4" borderId="33" xfId="3" applyFont="1" applyFill="1" applyBorder="1" applyAlignment="1">
      <alignment horizontal="center" vertical="top" wrapText="1"/>
    </xf>
    <xf numFmtId="0" fontId="28" fillId="0" borderId="33" xfId="3" applyFont="1" applyBorder="1" applyAlignment="1">
      <alignment horizontal="center" vertical="top"/>
    </xf>
    <xf numFmtId="0" fontId="28" fillId="0" borderId="33" xfId="3" applyFont="1" applyBorder="1" applyAlignment="1">
      <alignment horizontal="left" vertical="top"/>
    </xf>
    <xf numFmtId="0" fontId="24" fillId="21" borderId="33" xfId="0" applyFont="1" applyFill="1" applyBorder="1" applyAlignment="1">
      <alignment horizontal="center" vertical="top" wrapText="1"/>
    </xf>
    <xf numFmtId="9" fontId="14" fillId="4" borderId="4" xfId="4" applyFont="1" applyFill="1" applyBorder="1" applyAlignment="1">
      <alignment horizontal="center" vertical="top" wrapText="1"/>
    </xf>
    <xf numFmtId="9" fontId="14" fillId="4" borderId="4" xfId="4" applyFont="1" applyFill="1" applyBorder="1" applyAlignment="1">
      <alignment horizontal="center" vertical="center" wrapText="1"/>
    </xf>
    <xf numFmtId="9" fontId="14" fillId="3" borderId="4" xfId="4" applyFont="1" applyFill="1" applyBorder="1" applyAlignment="1">
      <alignment horizontal="center" vertical="center" wrapText="1"/>
    </xf>
    <xf numFmtId="9" fontId="14" fillId="3" borderId="4" xfId="4" applyFont="1" applyFill="1" applyBorder="1" applyAlignment="1">
      <alignment horizontal="center" vertical="top" wrapText="1"/>
    </xf>
    <xf numFmtId="9" fontId="14" fillId="4" borderId="33" xfId="4" applyFont="1" applyFill="1" applyBorder="1" applyAlignment="1">
      <alignment horizontal="center" vertical="top" wrapText="1"/>
    </xf>
    <xf numFmtId="0" fontId="26" fillId="0" borderId="0" xfId="0" applyFont="1" applyAlignment="1">
      <alignment vertical="top" wrapText="1"/>
    </xf>
    <xf numFmtId="9" fontId="26" fillId="0" borderId="0" xfId="4" applyFont="1" applyAlignment="1">
      <alignment horizontal="center" vertical="top"/>
    </xf>
    <xf numFmtId="0" fontId="26" fillId="4" borderId="23" xfId="0" applyFont="1" applyFill="1" applyBorder="1" applyAlignment="1">
      <alignment horizontal="left" vertical="top"/>
    </xf>
    <xf numFmtId="0" fontId="26" fillId="0" borderId="0" xfId="0" applyFont="1" applyAlignment="1">
      <alignment horizontal="center" wrapText="1"/>
    </xf>
    <xf numFmtId="0" fontId="24" fillId="4" borderId="33" xfId="3" applyFont="1" applyFill="1" applyBorder="1" applyAlignment="1">
      <alignment horizontal="left" vertical="center" wrapText="1"/>
    </xf>
    <xf numFmtId="0" fontId="24" fillId="0" borderId="33" xfId="3" applyFont="1" applyBorder="1" applyAlignment="1">
      <alignment horizontal="left" vertical="center" wrapText="1"/>
    </xf>
    <xf numFmtId="0" fontId="26" fillId="6" borderId="33" xfId="3" applyFont="1" applyFill="1" applyBorder="1" applyAlignment="1">
      <alignment horizontal="left" vertical="center" wrapText="1"/>
    </xf>
    <xf numFmtId="0" fontId="24" fillId="6" borderId="33" xfId="3" applyFont="1" applyFill="1" applyBorder="1" applyAlignment="1">
      <alignment vertical="center" wrapText="1"/>
    </xf>
    <xf numFmtId="0" fontId="24" fillId="6" borderId="33" xfId="3" applyFont="1" applyFill="1" applyBorder="1" applyAlignment="1">
      <alignment horizontal="left" vertical="center" wrapText="1"/>
    </xf>
    <xf numFmtId="0" fontId="24" fillId="6" borderId="33" xfId="3" applyFont="1" applyFill="1" applyBorder="1" applyAlignment="1">
      <alignment horizontal="left" vertical="top" wrapText="1"/>
    </xf>
    <xf numFmtId="0" fontId="24" fillId="6" borderId="33" xfId="0" applyFont="1" applyFill="1" applyBorder="1" applyAlignment="1">
      <alignment horizontal="left" vertical="top" wrapText="1"/>
    </xf>
    <xf numFmtId="0" fontId="24" fillId="6" borderId="24" xfId="0" applyFont="1" applyFill="1" applyBorder="1" applyAlignment="1">
      <alignment horizontal="left" vertical="top" wrapText="1"/>
    </xf>
    <xf numFmtId="0" fontId="24" fillId="6" borderId="29" xfId="0" applyFont="1" applyFill="1" applyBorder="1" applyAlignment="1">
      <alignment horizontal="left" vertical="top" wrapText="1"/>
    </xf>
    <xf numFmtId="0" fontId="24" fillId="6" borderId="30" xfId="0" applyFont="1" applyFill="1" applyBorder="1" applyAlignment="1">
      <alignment horizontal="left" vertical="top" wrapText="1"/>
    </xf>
    <xf numFmtId="0" fontId="24" fillId="6" borderId="23" xfId="0" applyFont="1" applyFill="1" applyBorder="1" applyAlignment="1">
      <alignment horizontal="left" vertical="top" wrapText="1"/>
    </xf>
    <xf numFmtId="0" fontId="24" fillId="6" borderId="31" xfId="0" applyFont="1" applyFill="1" applyBorder="1" applyAlignment="1">
      <alignment horizontal="left" vertical="top" wrapText="1"/>
    </xf>
    <xf numFmtId="0" fontId="24" fillId="6" borderId="8" xfId="0" applyFont="1" applyFill="1" applyBorder="1" applyAlignment="1">
      <alignment vertical="top" wrapText="1"/>
    </xf>
    <xf numFmtId="0" fontId="24" fillId="6" borderId="9" xfId="0" applyFont="1" applyFill="1" applyBorder="1" applyAlignment="1">
      <alignment vertical="top" wrapText="1"/>
    </xf>
    <xf numFmtId="0" fontId="24" fillId="6" borderId="23" xfId="0" applyFont="1" applyFill="1" applyBorder="1" applyAlignment="1">
      <alignment vertical="top" wrapText="1"/>
    </xf>
    <xf numFmtId="0" fontId="24" fillId="6" borderId="21" xfId="0" applyFont="1" applyFill="1" applyBorder="1" applyAlignment="1">
      <alignment vertical="top" wrapText="1"/>
    </xf>
    <xf numFmtId="0" fontId="27" fillId="21" borderId="4" xfId="0" applyFont="1" applyFill="1" applyBorder="1" applyAlignment="1">
      <alignment horizontal="center" vertical="center"/>
    </xf>
    <xf numFmtId="0" fontId="29" fillId="6" borderId="4" xfId="0" applyFont="1" applyFill="1" applyBorder="1" applyAlignment="1">
      <alignment horizontal="left" vertical="center" wrapText="1"/>
    </xf>
    <xf numFmtId="0" fontId="27" fillId="6" borderId="9" xfId="0" applyFont="1" applyFill="1" applyBorder="1" applyAlignment="1">
      <alignment vertical="center" wrapText="1"/>
    </xf>
    <xf numFmtId="0" fontId="22" fillId="0" borderId="1" xfId="0" applyFont="1" applyBorder="1" applyAlignment="1">
      <alignment horizontal="left" vertical="center" wrapText="1"/>
    </xf>
    <xf numFmtId="0" fontId="27" fillId="6" borderId="9" xfId="0" applyFont="1" applyFill="1" applyBorder="1" applyAlignment="1">
      <alignment horizontal="left" vertical="center" wrapText="1"/>
    </xf>
    <xf numFmtId="0" fontId="22" fillId="0" borderId="18" xfId="0" applyFont="1" applyBorder="1" applyAlignment="1">
      <alignment vertical="center"/>
    </xf>
    <xf numFmtId="0" fontId="22" fillId="0" borderId="1" xfId="0" applyFont="1" applyBorder="1" applyAlignment="1">
      <alignment vertical="center" wrapText="1"/>
    </xf>
    <xf numFmtId="0" fontId="22" fillId="4" borderId="19" xfId="0" applyFont="1" applyFill="1" applyBorder="1" applyAlignment="1">
      <alignment horizontal="left" vertical="center" wrapText="1"/>
    </xf>
    <xf numFmtId="0" fontId="22" fillId="4" borderId="8" xfId="0" applyFont="1" applyFill="1" applyBorder="1" applyAlignment="1">
      <alignment horizontal="left" vertical="center" wrapText="1"/>
    </xf>
    <xf numFmtId="0" fontId="22" fillId="0" borderId="0" xfId="0" applyFont="1" applyAlignment="1">
      <alignment horizontal="left" vertical="center" wrapText="1"/>
    </xf>
    <xf numFmtId="0" fontId="22" fillId="0" borderId="3" xfId="0" applyFont="1" applyBorder="1" applyAlignment="1">
      <alignment horizontal="left" vertical="center"/>
    </xf>
    <xf numFmtId="0" fontId="22" fillId="4" borderId="20" xfId="0" applyFont="1" applyFill="1" applyBorder="1" applyAlignment="1">
      <alignment horizontal="left" vertical="center" wrapText="1"/>
    </xf>
    <xf numFmtId="0" fontId="22" fillId="0" borderId="22" xfId="0" applyFont="1" applyBorder="1" applyAlignment="1">
      <alignment horizontal="left" vertical="center" wrapText="1"/>
    </xf>
    <xf numFmtId="0" fontId="29" fillId="6" borderId="4" xfId="0" applyFont="1" applyFill="1" applyBorder="1" applyAlignment="1">
      <alignment vertical="center" wrapText="1"/>
    </xf>
    <xf numFmtId="0" fontId="27" fillId="6" borderId="4" xfId="0" applyFont="1" applyFill="1" applyBorder="1" applyAlignment="1">
      <alignment vertical="center" wrapText="1"/>
    </xf>
    <xf numFmtId="0" fontId="27" fillId="6" borderId="4" xfId="0" applyFont="1" applyFill="1" applyBorder="1" applyAlignment="1">
      <alignment horizontal="center" vertical="center" wrapText="1"/>
    </xf>
    <xf numFmtId="0" fontId="27" fillId="6" borderId="33" xfId="1" applyFont="1" applyFill="1" applyBorder="1" applyAlignment="1">
      <alignment horizontal="left" vertical="center" wrapText="1"/>
    </xf>
    <xf numFmtId="0" fontId="26" fillId="0" borderId="33" xfId="1" applyFont="1" applyBorder="1" applyAlignment="1">
      <alignment horizontal="left" vertical="center"/>
    </xf>
    <xf numFmtId="0" fontId="14" fillId="3" borderId="50" xfId="0" applyFont="1" applyFill="1" applyBorder="1" applyAlignment="1">
      <alignment horizontal="left" vertical="center"/>
    </xf>
    <xf numFmtId="9" fontId="22" fillId="0" borderId="51" xfId="0" applyNumberFormat="1" applyFont="1" applyBorder="1" applyAlignment="1">
      <alignment horizontal="center" vertical="center" wrapText="1"/>
    </xf>
    <xf numFmtId="9" fontId="22" fillId="0" borderId="51" xfId="0" applyNumberFormat="1" applyFont="1" applyBorder="1" applyAlignment="1">
      <alignment horizontal="center" vertical="center"/>
    </xf>
    <xf numFmtId="9" fontId="22" fillId="0" borderId="49" xfId="0" applyNumberFormat="1" applyFont="1" applyBorder="1" applyAlignment="1">
      <alignment horizontal="center" vertical="center" wrapText="1"/>
    </xf>
    <xf numFmtId="0" fontId="22" fillId="0" borderId="51" xfId="0" applyFont="1" applyBorder="1" applyAlignment="1">
      <alignment horizontal="left" vertical="center" wrapText="1"/>
    </xf>
    <xf numFmtId="0" fontId="14" fillId="3" borderId="53" xfId="0" applyFont="1" applyFill="1" applyBorder="1" applyAlignment="1">
      <alignment horizontal="left" vertical="center"/>
    </xf>
    <xf numFmtId="9" fontId="22" fillId="0" borderId="57" xfId="0" applyNumberFormat="1" applyFont="1" applyBorder="1" applyAlignment="1">
      <alignment horizontal="center" vertical="center" wrapText="1"/>
    </xf>
    <xf numFmtId="9" fontId="14" fillId="4" borderId="4" xfId="0" applyNumberFormat="1" applyFont="1" applyFill="1" applyBorder="1" applyAlignment="1">
      <alignment horizontal="center" vertical="top" wrapText="1"/>
    </xf>
    <xf numFmtId="9" fontId="14" fillId="3" borderId="4" xfId="0" applyNumberFormat="1" applyFont="1" applyFill="1" applyBorder="1" applyAlignment="1">
      <alignment horizontal="center" vertical="top" wrapText="1"/>
    </xf>
    <xf numFmtId="0" fontId="29" fillId="0" borderId="0" xfId="0" applyFont="1" applyAlignment="1">
      <alignment horizontal="left" vertical="top"/>
    </xf>
    <xf numFmtId="0" fontId="29" fillId="0" borderId="33" xfId="3" applyFont="1" applyBorder="1"/>
    <xf numFmtId="9" fontId="26" fillId="0" borderId="33" xfId="4" applyFont="1" applyBorder="1" applyAlignment="1">
      <alignment horizontal="center" vertical="top" wrapText="1"/>
    </xf>
    <xf numFmtId="0" fontId="26" fillId="4" borderId="33" xfId="0" applyFont="1" applyFill="1" applyBorder="1" applyAlignment="1">
      <alignment horizontal="left" vertical="top" wrapText="1"/>
    </xf>
    <xf numFmtId="0" fontId="2" fillId="24" borderId="23" xfId="5" applyFill="1"/>
    <xf numFmtId="0" fontId="23" fillId="6" borderId="17" xfId="5" applyFont="1" applyFill="1" applyBorder="1" applyAlignment="1">
      <alignment horizontal="left" vertical="center"/>
    </xf>
    <xf numFmtId="0" fontId="22" fillId="0" borderId="41" xfId="0" applyFont="1" applyBorder="1" applyAlignment="1">
      <alignment horizontal="left" vertical="top" wrapText="1"/>
    </xf>
    <xf numFmtId="0" fontId="25" fillId="0" borderId="11" xfId="0" applyFont="1" applyBorder="1"/>
    <xf numFmtId="0" fontId="10" fillId="0" borderId="21" xfId="5" applyFont="1" applyBorder="1" applyAlignment="1">
      <alignment horizontal="left" vertical="top"/>
    </xf>
    <xf numFmtId="0" fontId="25" fillId="0" borderId="28" xfId="0" applyFont="1" applyBorder="1"/>
    <xf numFmtId="0" fontId="26" fillId="0" borderId="33" xfId="0" applyFont="1" applyBorder="1" applyAlignment="1">
      <alignment horizontal="center" wrapText="1"/>
    </xf>
    <xf numFmtId="0" fontId="27" fillId="6" borderId="4" xfId="5" applyFont="1" applyFill="1" applyBorder="1" applyAlignment="1">
      <alignment horizontal="left" vertical="center" wrapText="1"/>
    </xf>
    <xf numFmtId="0" fontId="50" fillId="24" borderId="47" xfId="0" applyFont="1" applyFill="1" applyBorder="1" applyAlignment="1">
      <alignment horizontal="left" vertical="top" wrapText="1"/>
    </xf>
    <xf numFmtId="0" fontId="52" fillId="0" borderId="33" xfId="0" applyFont="1" applyBorder="1" applyAlignment="1">
      <alignment horizontal="left" vertical="top" wrapText="1"/>
    </xf>
    <xf numFmtId="0" fontId="53" fillId="0" borderId="33" xfId="0" applyFont="1" applyBorder="1" applyAlignment="1">
      <alignment horizontal="left" vertical="top" wrapText="1"/>
    </xf>
    <xf numFmtId="0" fontId="53" fillId="0" borderId="33" xfId="0" applyFont="1" applyBorder="1" applyAlignment="1">
      <alignment horizontal="center" vertical="center" wrapText="1"/>
    </xf>
    <xf numFmtId="0" fontId="54" fillId="0" borderId="21" xfId="5" applyFont="1" applyBorder="1" applyAlignment="1">
      <alignment horizontal="left" vertical="top"/>
    </xf>
    <xf numFmtId="0" fontId="49" fillId="0" borderId="4" xfId="5" applyFont="1" applyBorder="1" applyAlignment="1">
      <alignment vertical="center" wrapText="1"/>
    </xf>
    <xf numFmtId="0" fontId="49" fillId="0" borderId="4" xfId="5" applyFont="1" applyBorder="1" applyAlignment="1">
      <alignment horizontal="center" vertical="center"/>
    </xf>
    <xf numFmtId="0" fontId="52" fillId="22" borderId="33" xfId="0" applyFont="1" applyFill="1" applyBorder="1" applyAlignment="1">
      <alignment horizontal="left" vertical="top" wrapText="1"/>
    </xf>
    <xf numFmtId="0" fontId="53" fillId="0" borderId="0" xfId="0" applyFont="1" applyAlignment="1">
      <alignment horizontal="left" vertical="top" wrapText="1"/>
    </xf>
    <xf numFmtId="0" fontId="49" fillId="0" borderId="33" xfId="0" applyFont="1" applyBorder="1" applyAlignment="1">
      <alignment horizontal="left" vertical="top" wrapText="1"/>
    </xf>
    <xf numFmtId="0" fontId="55" fillId="0" borderId="33" xfId="0" applyFont="1" applyBorder="1" applyAlignment="1">
      <alignment horizontal="left" vertical="top" wrapText="1"/>
    </xf>
    <xf numFmtId="0" fontId="55" fillId="0" borderId="33" xfId="0" applyFont="1" applyBorder="1" applyAlignment="1">
      <alignment horizontal="center" vertical="center" wrapText="1"/>
    </xf>
    <xf numFmtId="0" fontId="49" fillId="22" borderId="33" xfId="0" applyFont="1" applyFill="1" applyBorder="1" applyAlignment="1">
      <alignment horizontal="left" vertical="top" wrapText="1"/>
    </xf>
    <xf numFmtId="0" fontId="55" fillId="0" borderId="0" xfId="0" applyFont="1" applyAlignment="1">
      <alignment horizontal="left" vertical="top" wrapText="1"/>
    </xf>
    <xf numFmtId="0" fontId="27" fillId="24" borderId="47" xfId="0" applyFont="1" applyFill="1" applyBorder="1" applyAlignment="1">
      <alignment horizontal="left" vertical="top" wrapText="1"/>
    </xf>
    <xf numFmtId="0" fontId="14" fillId="0" borderId="40" xfId="0" applyFont="1" applyBorder="1" applyAlignment="1">
      <alignment horizontal="center" vertical="center" wrapText="1"/>
    </xf>
    <xf numFmtId="0" fontId="22" fillId="0" borderId="40" xfId="0" applyFont="1" applyBorder="1" applyAlignment="1">
      <alignment horizontal="center" vertical="center" wrapText="1"/>
    </xf>
    <xf numFmtId="0" fontId="22" fillId="4" borderId="17" xfId="0" applyFont="1" applyFill="1" applyBorder="1" applyAlignment="1">
      <alignment horizontal="left" vertical="center"/>
    </xf>
    <xf numFmtId="0" fontId="25" fillId="0" borderId="40" xfId="0" applyFont="1" applyBorder="1" applyAlignment="1">
      <alignment wrapText="1"/>
    </xf>
    <xf numFmtId="0" fontId="54" fillId="0" borderId="28" xfId="5" applyFont="1" applyBorder="1" applyAlignment="1">
      <alignment horizontal="left" vertical="top"/>
    </xf>
    <xf numFmtId="0" fontId="14" fillId="4" borderId="17" xfId="0" applyFont="1" applyFill="1" applyBorder="1" applyAlignment="1">
      <alignment vertical="center" wrapText="1"/>
    </xf>
    <xf numFmtId="0" fontId="22" fillId="4" borderId="17" xfId="0" applyFont="1" applyFill="1" applyBorder="1" applyAlignment="1">
      <alignment vertical="center" wrapText="1"/>
    </xf>
    <xf numFmtId="0" fontId="28" fillId="0" borderId="40" xfId="0" applyFont="1" applyBorder="1" applyAlignment="1">
      <alignment horizontal="center" vertical="center" wrapText="1"/>
    </xf>
    <xf numFmtId="0" fontId="26" fillId="0" borderId="40" xfId="0" applyFont="1" applyBorder="1" applyAlignment="1">
      <alignment horizontal="center" vertical="center" wrapText="1"/>
    </xf>
    <xf numFmtId="0" fontId="22" fillId="0" borderId="41" xfId="0" applyFont="1" applyBorder="1" applyAlignment="1">
      <alignment wrapText="1"/>
    </xf>
    <xf numFmtId="0" fontId="28" fillId="0" borderId="41" xfId="0" applyFont="1" applyBorder="1" applyAlignment="1">
      <alignment wrapText="1"/>
    </xf>
    <xf numFmtId="0" fontId="26" fillId="0" borderId="41" xfId="0" applyFont="1" applyBorder="1" applyAlignment="1">
      <alignment wrapText="1"/>
    </xf>
    <xf numFmtId="0" fontId="29" fillId="0" borderId="23" xfId="0" applyFont="1" applyBorder="1" applyAlignment="1">
      <alignment wrapText="1"/>
    </xf>
    <xf numFmtId="0" fontId="26" fillId="0" borderId="23" xfId="0" applyFont="1" applyBorder="1" applyAlignment="1">
      <alignment wrapText="1"/>
    </xf>
    <xf numFmtId="9" fontId="28" fillId="0" borderId="33" xfId="4" applyFont="1" applyBorder="1" applyAlignment="1">
      <alignment vertical="top" wrapText="1"/>
    </xf>
    <xf numFmtId="0" fontId="28" fillId="4" borderId="33" xfId="0" applyFont="1" applyFill="1" applyBorder="1" applyAlignment="1">
      <alignment vertical="top" wrapText="1"/>
    </xf>
    <xf numFmtId="0" fontId="49" fillId="0" borderId="33" xfId="0" applyFont="1" applyBorder="1" applyAlignment="1">
      <alignment horizontal="center" vertical="top" wrapText="1"/>
    </xf>
    <xf numFmtId="0" fontId="49" fillId="0" borderId="4" xfId="5" applyFont="1" applyBorder="1" applyAlignment="1">
      <alignment horizontal="left" vertical="center" wrapText="1"/>
    </xf>
    <xf numFmtId="0" fontId="49" fillId="4" borderId="4" xfId="5" applyFont="1" applyFill="1" applyBorder="1" applyAlignment="1">
      <alignment horizontal="left" vertical="center" wrapText="1"/>
    </xf>
    <xf numFmtId="0" fontId="49" fillId="4" borderId="4" xfId="5" applyFont="1" applyFill="1" applyBorder="1" applyAlignment="1">
      <alignment horizontal="center" vertical="center" wrapText="1"/>
    </xf>
    <xf numFmtId="0" fontId="49" fillId="0" borderId="17" xfId="5" applyFont="1" applyBorder="1" applyAlignment="1">
      <alignment horizontal="left" vertical="center" wrapText="1"/>
    </xf>
    <xf numFmtId="0" fontId="49" fillId="0" borderId="40" xfId="0" applyFont="1" applyBorder="1" applyAlignment="1">
      <alignment horizontal="left" vertical="top" wrapText="1"/>
    </xf>
    <xf numFmtId="0" fontId="49" fillId="0" borderId="33" xfId="0" applyFont="1" applyBorder="1" applyAlignment="1">
      <alignment vertical="top" wrapText="1"/>
    </xf>
    <xf numFmtId="0" fontId="27" fillId="6" borderId="17" xfId="0" applyFont="1" applyFill="1" applyBorder="1" applyAlignment="1">
      <alignment horizontal="left" vertical="center" wrapText="1"/>
    </xf>
    <xf numFmtId="0" fontId="27" fillId="6" borderId="17" xfId="0" applyFont="1" applyFill="1" applyBorder="1" applyAlignment="1">
      <alignment horizontal="left" vertical="center"/>
    </xf>
    <xf numFmtId="0" fontId="56" fillId="6" borderId="4" xfId="5" applyFont="1" applyFill="1" applyBorder="1" applyAlignment="1">
      <alignment horizontal="left" vertical="center" wrapText="1"/>
    </xf>
    <xf numFmtId="0" fontId="57" fillId="24" borderId="47" xfId="0" applyFont="1" applyFill="1" applyBorder="1" applyAlignment="1">
      <alignment horizontal="left" vertical="top" wrapText="1"/>
    </xf>
    <xf numFmtId="0" fontId="56" fillId="6" borderId="17" xfId="0" applyFont="1" applyFill="1" applyBorder="1" applyAlignment="1">
      <alignment horizontal="left" vertical="center" wrapText="1"/>
    </xf>
    <xf numFmtId="0" fontId="56" fillId="6" borderId="33" xfId="3" applyFont="1" applyFill="1" applyBorder="1" applyAlignment="1">
      <alignment vertical="center" wrapText="1"/>
    </xf>
    <xf numFmtId="0" fontId="56" fillId="6" borderId="33" xfId="3" applyFont="1" applyFill="1" applyBorder="1" applyAlignment="1">
      <alignment horizontal="left" vertical="center" wrapText="1"/>
    </xf>
    <xf numFmtId="0" fontId="58" fillId="6" borderId="33" xfId="3" applyFont="1" applyFill="1" applyBorder="1" applyAlignment="1">
      <alignment horizontal="left" vertical="center" wrapText="1"/>
    </xf>
    <xf numFmtId="0" fontId="56" fillId="6" borderId="4" xfId="0" applyFont="1" applyFill="1" applyBorder="1" applyAlignment="1">
      <alignment horizontal="left" vertical="center"/>
    </xf>
    <xf numFmtId="0" fontId="56" fillId="6" borderId="19" xfId="0" applyFont="1" applyFill="1" applyBorder="1" applyAlignment="1">
      <alignment horizontal="left" vertical="center"/>
    </xf>
    <xf numFmtId="0" fontId="49" fillId="0" borderId="33" xfId="1" applyFont="1" applyBorder="1" applyAlignment="1">
      <alignment vertical="top" wrapText="1"/>
    </xf>
    <xf numFmtId="0" fontId="49" fillId="0" borderId="33" xfId="1" applyFont="1" applyBorder="1" applyAlignment="1">
      <alignment horizontal="center" vertical="center" wrapText="1"/>
    </xf>
    <xf numFmtId="0" fontId="49" fillId="0" borderId="33" xfId="1" applyFont="1" applyBorder="1" applyAlignment="1">
      <alignment horizontal="center" vertical="center"/>
    </xf>
    <xf numFmtId="0" fontId="49" fillId="0" borderId="33" xfId="3" applyFont="1" applyBorder="1" applyAlignment="1">
      <alignment horizontal="left" vertical="top" wrapText="1"/>
    </xf>
    <xf numFmtId="0" fontId="49" fillId="0" borderId="33" xfId="3" applyFont="1" applyBorder="1" applyAlignment="1">
      <alignment horizontal="center" vertical="top"/>
    </xf>
    <xf numFmtId="0" fontId="49" fillId="0" borderId="33" xfId="3" applyFont="1" applyBorder="1" applyAlignment="1">
      <alignment horizontal="left" vertical="top"/>
    </xf>
    <xf numFmtId="0" fontId="49" fillId="0" borderId="33" xfId="3" applyFont="1" applyBorder="1" applyAlignment="1">
      <alignment wrapText="1"/>
    </xf>
    <xf numFmtId="0" fontId="49" fillId="0" borderId="33" xfId="1" applyFont="1" applyBorder="1" applyAlignment="1">
      <alignment horizontal="left" vertical="top" wrapText="1"/>
    </xf>
    <xf numFmtId="0" fontId="49" fillId="4" borderId="33" xfId="3" applyFont="1" applyFill="1" applyBorder="1" applyAlignment="1">
      <alignment horizontal="left" vertical="top" wrapText="1"/>
    </xf>
    <xf numFmtId="0" fontId="49" fillId="4" borderId="33" xfId="3" applyFont="1" applyFill="1" applyBorder="1" applyAlignment="1">
      <alignment horizontal="center" vertical="top"/>
    </xf>
    <xf numFmtId="0" fontId="49" fillId="4" borderId="33" xfId="3" applyFont="1" applyFill="1" applyBorder="1" applyAlignment="1">
      <alignment vertical="top" wrapText="1"/>
    </xf>
    <xf numFmtId="0" fontId="49" fillId="0" borderId="12" xfId="5" applyFont="1" applyBorder="1" applyAlignment="1">
      <alignment vertical="center" wrapText="1"/>
    </xf>
    <xf numFmtId="0" fontId="49" fillId="0" borderId="21" xfId="5" applyFont="1" applyBorder="1" applyAlignment="1">
      <alignment vertical="center"/>
    </xf>
    <xf numFmtId="0" fontId="49" fillId="0" borderId="22" xfId="5" applyFont="1" applyBorder="1" applyAlignment="1">
      <alignment vertical="center" wrapText="1"/>
    </xf>
    <xf numFmtId="0" fontId="49" fillId="0" borderId="4" xfId="0" applyFont="1" applyBorder="1" applyAlignment="1">
      <alignment vertical="center" wrapText="1"/>
    </xf>
    <xf numFmtId="0" fontId="23" fillId="4" borderId="33" xfId="3" applyFont="1" applyFill="1" applyBorder="1" applyAlignment="1">
      <alignment horizontal="left" vertical="center" wrapText="1"/>
    </xf>
    <xf numFmtId="0" fontId="23" fillId="0" borderId="33" xfId="3" applyFont="1" applyBorder="1" applyAlignment="1">
      <alignment horizontal="left" vertical="center" wrapText="1"/>
    </xf>
    <xf numFmtId="0" fontId="44" fillId="22" borderId="21" xfId="5" applyFont="1" applyFill="1" applyBorder="1" applyAlignment="1">
      <alignment vertical="center"/>
    </xf>
    <xf numFmtId="0" fontId="44" fillId="23" borderId="28" xfId="5" applyFont="1" applyFill="1" applyBorder="1" applyAlignment="1">
      <alignment vertical="center"/>
    </xf>
    <xf numFmtId="0" fontId="43" fillId="22" borderId="23" xfId="5" applyFont="1" applyFill="1" applyAlignment="1">
      <alignment horizontal="center" vertical="center" wrapText="1"/>
    </xf>
    <xf numFmtId="0" fontId="43" fillId="22" borderId="23" xfId="5" applyFont="1" applyFill="1" applyAlignment="1">
      <alignment horizontal="left" vertical="center"/>
    </xf>
    <xf numFmtId="0" fontId="37" fillId="22" borderId="23" xfId="5" applyFont="1" applyFill="1"/>
    <xf numFmtId="0" fontId="60" fillId="0" borderId="33" xfId="0" applyFont="1" applyBorder="1" applyAlignment="1">
      <alignment horizontal="left" vertical="top" wrapText="1"/>
    </xf>
    <xf numFmtId="0" fontId="1" fillId="0" borderId="33" xfId="0" applyFont="1" applyBorder="1" applyAlignment="1">
      <alignment horizontal="left" vertical="top" wrapText="1"/>
    </xf>
    <xf numFmtId="0" fontId="1" fillId="0" borderId="33" xfId="0" applyFont="1" applyBorder="1" applyAlignment="1">
      <alignment horizontal="center" vertical="center" wrapText="1"/>
    </xf>
    <xf numFmtId="0" fontId="60" fillId="22" borderId="33" xfId="0" applyFont="1" applyFill="1" applyBorder="1" applyAlignment="1">
      <alignment horizontal="left" vertical="top" wrapText="1"/>
    </xf>
    <xf numFmtId="0" fontId="1" fillId="0" borderId="0" xfId="0" applyFont="1" applyAlignment="1">
      <alignment horizontal="left" vertical="top" wrapText="1"/>
    </xf>
    <xf numFmtId="0" fontId="27" fillId="6" borderId="4" xfId="5" applyFont="1" applyFill="1" applyBorder="1" applyAlignment="1">
      <alignment horizontal="left" vertical="center"/>
    </xf>
    <xf numFmtId="0" fontId="27" fillId="6" borderId="19" xfId="5" applyFont="1" applyFill="1" applyBorder="1" applyAlignment="1">
      <alignment horizontal="left" vertical="center"/>
    </xf>
    <xf numFmtId="0" fontId="29" fillId="4" borderId="23" xfId="5" applyFont="1" applyFill="1" applyAlignment="1">
      <alignment horizontal="center" vertical="center"/>
    </xf>
    <xf numFmtId="0" fontId="29" fillId="4" borderId="23" xfId="5" applyFont="1" applyFill="1" applyAlignment="1">
      <alignment horizontal="left" vertical="center" wrapText="1"/>
    </xf>
    <xf numFmtId="0" fontId="29" fillId="0" borderId="23" xfId="5" applyFont="1" applyAlignment="1">
      <alignment horizontal="left" vertical="center"/>
    </xf>
    <xf numFmtId="0" fontId="29" fillId="0" borderId="23" xfId="5" applyFont="1"/>
    <xf numFmtId="0" fontId="49" fillId="0" borderId="28" xfId="5" applyFont="1" applyBorder="1" applyAlignment="1">
      <alignment horizontal="left" vertical="center"/>
    </xf>
    <xf numFmtId="0" fontId="27" fillId="6" borderId="4" xfId="5" applyFont="1" applyFill="1" applyBorder="1" applyAlignment="1">
      <alignment vertical="center" wrapText="1"/>
    </xf>
    <xf numFmtId="0" fontId="27" fillId="6" borderId="17" xfId="5" applyFont="1" applyFill="1" applyBorder="1" applyAlignment="1">
      <alignment vertical="center" wrapText="1"/>
    </xf>
    <xf numFmtId="0" fontId="29" fillId="0" borderId="0" xfId="0" applyFont="1" applyAlignment="1">
      <alignment vertical="top" wrapText="1"/>
    </xf>
    <xf numFmtId="0" fontId="29" fillId="0" borderId="0" xfId="0" applyFont="1" applyAlignment="1">
      <alignment horizontal="center" vertical="top"/>
    </xf>
    <xf numFmtId="9" fontId="29" fillId="0" borderId="0" xfId="4" applyFont="1" applyAlignment="1">
      <alignment horizontal="center" vertical="top"/>
    </xf>
    <xf numFmtId="0" fontId="29" fillId="4" borderId="23" xfId="0" applyFont="1" applyFill="1" applyBorder="1" applyAlignment="1">
      <alignment horizontal="left" vertical="top"/>
    </xf>
    <xf numFmtId="0" fontId="28" fillId="0" borderId="0" xfId="0" applyFont="1" applyAlignment="1">
      <alignment horizontal="left" vertical="center"/>
    </xf>
    <xf numFmtId="0" fontId="27" fillId="6" borderId="19" xfId="0" applyFont="1" applyFill="1" applyBorder="1" applyAlignment="1">
      <alignment horizontal="left" vertical="center" wrapText="1"/>
    </xf>
    <xf numFmtId="0" fontId="29" fillId="0" borderId="0" xfId="0" applyFont="1" applyAlignment="1">
      <alignment horizontal="center" vertical="top" wrapText="1"/>
    </xf>
    <xf numFmtId="0" fontId="29" fillId="0" borderId="0" xfId="0" applyFont="1" applyAlignment="1">
      <alignment wrapText="1"/>
    </xf>
    <xf numFmtId="9" fontId="29" fillId="0" borderId="0" xfId="4" applyFont="1" applyAlignment="1">
      <alignment horizontal="center" vertical="top" wrapText="1"/>
    </xf>
    <xf numFmtId="0" fontId="29" fillId="4" borderId="23" xfId="0" applyFont="1" applyFill="1" applyBorder="1" applyAlignment="1">
      <alignment horizontal="left" vertical="top" wrapText="1"/>
    </xf>
    <xf numFmtId="0" fontId="29" fillId="0" borderId="0" xfId="0" applyFont="1" applyAlignment="1">
      <alignment horizontal="center" wrapText="1"/>
    </xf>
    <xf numFmtId="0" fontId="53" fillId="0" borderId="33" xfId="0" applyFont="1" applyBorder="1" applyAlignment="1">
      <alignment vertical="top" wrapText="1"/>
    </xf>
    <xf numFmtId="0" fontId="49" fillId="0" borderId="33" xfId="5" applyFont="1" applyBorder="1" applyAlignment="1">
      <alignment vertical="center" wrapText="1"/>
    </xf>
    <xf numFmtId="0" fontId="49" fillId="0" borderId="33" xfId="5" applyFont="1" applyBorder="1" applyAlignment="1">
      <alignment horizontal="center" vertical="center"/>
    </xf>
    <xf numFmtId="0" fontId="49" fillId="0" borderId="28" xfId="0" applyFont="1" applyBorder="1" applyAlignment="1">
      <alignment horizontal="center" vertical="top"/>
    </xf>
    <xf numFmtId="0" fontId="49" fillId="0" borderId="17" xfId="0" applyFont="1" applyBorder="1" applyAlignment="1">
      <alignment horizontal="center" vertical="center"/>
    </xf>
    <xf numFmtId="0" fontId="27" fillId="4" borderId="33" xfId="3" applyFont="1" applyFill="1" applyBorder="1" applyAlignment="1">
      <alignment horizontal="left" vertical="center" wrapText="1"/>
    </xf>
    <xf numFmtId="0" fontId="29" fillId="4" borderId="33" xfId="3" applyFont="1" applyFill="1" applyBorder="1" applyAlignment="1">
      <alignment horizontal="left" vertical="top"/>
    </xf>
    <xf numFmtId="0" fontId="29" fillId="4" borderId="33" xfId="3" applyFont="1" applyFill="1" applyBorder="1" applyAlignment="1">
      <alignment horizontal="left" vertical="top" wrapText="1"/>
    </xf>
    <xf numFmtId="0" fontId="29" fillId="4" borderId="33" xfId="3" applyFont="1" applyFill="1" applyBorder="1" applyAlignment="1">
      <alignment horizontal="center" vertical="top"/>
    </xf>
    <xf numFmtId="0" fontId="29" fillId="0" borderId="33" xfId="3" applyFont="1" applyBorder="1" applyAlignment="1">
      <alignment horizontal="left" vertical="top"/>
    </xf>
    <xf numFmtId="9" fontId="29" fillId="4" borderId="33" xfId="4" applyFont="1" applyFill="1" applyBorder="1" applyAlignment="1">
      <alignment horizontal="center" vertical="top"/>
    </xf>
    <xf numFmtId="0" fontId="29" fillId="4" borderId="33" xfId="3" applyFont="1" applyFill="1" applyBorder="1" applyAlignment="1">
      <alignment horizontal="center" vertical="center"/>
    </xf>
    <xf numFmtId="0" fontId="63" fillId="21" borderId="40" xfId="0" applyFont="1" applyFill="1" applyBorder="1" applyAlignment="1">
      <alignment horizontal="center" vertical="center" wrapText="1"/>
    </xf>
    <xf numFmtId="0" fontId="9" fillId="6" borderId="4" xfId="0" applyFont="1" applyFill="1" applyBorder="1" applyAlignment="1">
      <alignment horizontal="left" vertical="center"/>
    </xf>
    <xf numFmtId="0" fontId="7" fillId="0" borderId="4" xfId="0" applyFont="1" applyBorder="1" applyAlignment="1">
      <alignment vertical="center" wrapText="1"/>
    </xf>
    <xf numFmtId="0" fontId="7" fillId="0" borderId="4" xfId="0" applyFont="1" applyBorder="1" applyAlignment="1">
      <alignment horizontal="center" vertical="center"/>
    </xf>
    <xf numFmtId="0" fontId="8" fillId="4" borderId="4" xfId="0" applyFont="1" applyFill="1" applyBorder="1" applyAlignment="1">
      <alignment vertical="center" wrapText="1"/>
    </xf>
    <xf numFmtId="0" fontId="7" fillId="0" borderId="4" xfId="0" applyFont="1" applyBorder="1" applyAlignment="1">
      <alignment horizontal="left" vertical="center" wrapText="1"/>
    </xf>
    <xf numFmtId="0" fontId="8" fillId="0" borderId="4" xfId="0" applyFont="1" applyBorder="1" applyAlignment="1">
      <alignment horizontal="left" vertical="center" wrapText="1"/>
    </xf>
    <xf numFmtId="0" fontId="7" fillId="0" borderId="17" xfId="0" applyFont="1" applyBorder="1" applyAlignment="1">
      <alignment vertical="center" wrapText="1"/>
    </xf>
    <xf numFmtId="0" fontId="7" fillId="0" borderId="17" xfId="0" applyFont="1" applyBorder="1" applyAlignment="1">
      <alignment horizontal="left" vertical="center" wrapText="1"/>
    </xf>
    <xf numFmtId="0" fontId="22" fillId="25" borderId="33" xfId="0" applyFont="1" applyFill="1" applyBorder="1"/>
    <xf numFmtId="0" fontId="14" fillId="25" borderId="33" xfId="0" applyFont="1" applyFill="1" applyBorder="1" applyAlignment="1">
      <alignment horizontal="center" vertical="top"/>
    </xf>
    <xf numFmtId="0" fontId="22" fillId="25" borderId="33" xfId="0" applyFont="1" applyFill="1" applyBorder="1" applyAlignment="1">
      <alignment horizontal="left" vertical="top"/>
    </xf>
    <xf numFmtId="0" fontId="28" fillId="4" borderId="23" xfId="0" applyFont="1" applyFill="1" applyBorder="1" applyAlignment="1">
      <alignment wrapText="1"/>
    </xf>
    <xf numFmtId="0" fontId="28" fillId="0" borderId="0" xfId="0" applyFont="1" applyAlignment="1">
      <alignment vertical="center"/>
    </xf>
    <xf numFmtId="0" fontId="28" fillId="0" borderId="23" xfId="0" applyFont="1" applyBorder="1" applyAlignment="1">
      <alignment wrapText="1"/>
    </xf>
    <xf numFmtId="9" fontId="28" fillId="0" borderId="23" xfId="4" applyFont="1" applyFill="1" applyBorder="1" applyAlignment="1">
      <alignment wrapText="1"/>
    </xf>
    <xf numFmtId="0" fontId="23" fillId="0" borderId="4" xfId="5" applyFont="1" applyBorder="1" applyAlignment="1">
      <alignment vertical="center" wrapText="1"/>
    </xf>
    <xf numFmtId="0" fontId="44" fillId="0" borderId="4" xfId="5" applyFont="1" applyBorder="1" applyAlignment="1">
      <alignment vertical="center" wrapText="1"/>
    </xf>
    <xf numFmtId="0" fontId="44" fillId="0" borderId="21" xfId="5" applyFont="1" applyBorder="1" applyAlignment="1">
      <alignment vertical="center" wrapText="1"/>
    </xf>
    <xf numFmtId="0" fontId="44" fillId="0" borderId="17" xfId="5" applyFont="1" applyBorder="1" applyAlignment="1">
      <alignment vertical="center" wrapText="1"/>
    </xf>
    <xf numFmtId="9" fontId="61" fillId="3" borderId="11" xfId="5" applyNumberFormat="1" applyFont="1" applyFill="1" applyBorder="1" applyAlignment="1">
      <alignment vertical="center"/>
    </xf>
    <xf numFmtId="9" fontId="61" fillId="3" borderId="23" xfId="5" applyNumberFormat="1" applyFont="1" applyFill="1" applyAlignment="1">
      <alignment vertical="center"/>
    </xf>
    <xf numFmtId="9" fontId="61" fillId="3" borderId="27" xfId="5" applyNumberFormat="1" applyFont="1" applyFill="1" applyBorder="1" applyAlignment="1">
      <alignment vertical="center"/>
    </xf>
    <xf numFmtId="0" fontId="44" fillId="10" borderId="21" xfId="5" applyFont="1" applyFill="1" applyBorder="1" applyAlignment="1">
      <alignment vertical="center"/>
    </xf>
    <xf numFmtId="0" fontId="44" fillId="10" borderId="28" xfId="5" applyFont="1" applyFill="1" applyBorder="1" applyAlignment="1">
      <alignment vertical="center"/>
    </xf>
    <xf numFmtId="0" fontId="44" fillId="0" borderId="21" xfId="5" applyFont="1" applyBorder="1" applyAlignment="1">
      <alignment vertical="center"/>
    </xf>
    <xf numFmtId="0" fontId="44" fillId="0" borderId="17" xfId="5" applyFont="1" applyBorder="1" applyAlignment="1">
      <alignment vertical="center"/>
    </xf>
    <xf numFmtId="0" fontId="43" fillId="0" borderId="21" xfId="5" applyFont="1" applyBorder="1" applyAlignment="1">
      <alignment vertical="center"/>
    </xf>
    <xf numFmtId="0" fontId="43" fillId="0" borderId="17" xfId="5" applyFont="1" applyBorder="1" applyAlignment="1">
      <alignment vertical="center"/>
    </xf>
    <xf numFmtId="0" fontId="44" fillId="0" borderId="21" xfId="5" applyFont="1" applyBorder="1" applyAlignment="1">
      <alignment horizontal="center" vertical="center"/>
    </xf>
    <xf numFmtId="0" fontId="43" fillId="0" borderId="28" xfId="5" applyFont="1" applyBorder="1" applyAlignment="1">
      <alignment vertical="center"/>
    </xf>
    <xf numFmtId="0" fontId="28" fillId="0" borderId="4" xfId="5" applyFont="1" applyBorder="1" applyAlignment="1">
      <alignment horizontal="left" vertical="center"/>
    </xf>
    <xf numFmtId="0" fontId="28" fillId="0" borderId="4" xfId="5" applyFont="1" applyBorder="1" applyAlignment="1">
      <alignment horizontal="left" vertical="center" wrapText="1"/>
    </xf>
    <xf numFmtId="0" fontId="28" fillId="0" borderId="18" xfId="5" applyFont="1" applyBorder="1" applyAlignment="1">
      <alignment horizontal="left" vertical="center"/>
    </xf>
    <xf numFmtId="0" fontId="28" fillId="0" borderId="16" xfId="5" applyFont="1" applyBorder="1" applyAlignment="1">
      <alignment horizontal="center" vertical="center" wrapText="1"/>
    </xf>
    <xf numFmtId="0" fontId="23" fillId="0" borderId="21" xfId="5" applyFont="1" applyBorder="1" applyAlignment="1">
      <alignment horizontal="left" vertical="center" wrapText="1"/>
    </xf>
    <xf numFmtId="0" fontId="23" fillId="4" borderId="21" xfId="5" applyFont="1" applyFill="1" applyBorder="1" applyAlignment="1">
      <alignment horizontal="left" vertical="center" wrapText="1"/>
    </xf>
    <xf numFmtId="0" fontId="28" fillId="0" borderId="21" xfId="5" applyFont="1" applyBorder="1" applyAlignment="1">
      <alignment horizontal="left" vertical="center"/>
    </xf>
    <xf numFmtId="0" fontId="28" fillId="0" borderId="16" xfId="5" applyFont="1" applyBorder="1" applyAlignment="1">
      <alignment horizontal="left" vertical="center"/>
    </xf>
    <xf numFmtId="0" fontId="28" fillId="0" borderId="4" xfId="5" applyFont="1" applyBorder="1" applyAlignment="1">
      <alignment vertical="center"/>
    </xf>
    <xf numFmtId="0" fontId="28" fillId="0" borderId="21" xfId="5" applyFont="1" applyBorder="1" applyAlignment="1">
      <alignment vertical="center"/>
    </xf>
    <xf numFmtId="0" fontId="28" fillId="4" borderId="4" xfId="5" applyFont="1" applyFill="1" applyBorder="1" applyAlignment="1">
      <alignment vertical="center"/>
    </xf>
    <xf numFmtId="0" fontId="28" fillId="0" borderId="4" xfId="5" applyFont="1" applyBorder="1" applyAlignment="1">
      <alignment vertical="center" wrapText="1"/>
    </xf>
    <xf numFmtId="0" fontId="15" fillId="17" borderId="33" xfId="0" applyFont="1" applyFill="1" applyBorder="1" applyAlignment="1">
      <alignment horizontal="center" vertical="center"/>
    </xf>
    <xf numFmtId="0" fontId="27" fillId="9" borderId="33" xfId="0" applyFont="1" applyFill="1" applyBorder="1" applyAlignment="1">
      <alignment vertical="top" wrapText="1"/>
    </xf>
    <xf numFmtId="0" fontId="22" fillId="0" borderId="33" xfId="0" applyFont="1" applyBorder="1" applyAlignment="1">
      <alignment horizontal="center" wrapText="1"/>
    </xf>
    <xf numFmtId="0" fontId="28" fillId="0" borderId="33" xfId="0" applyFont="1" applyBorder="1" applyAlignment="1">
      <alignment horizontal="center" wrapText="1"/>
    </xf>
    <xf numFmtId="0" fontId="24" fillId="9" borderId="33" xfId="3" applyFont="1" applyFill="1" applyBorder="1" applyAlignment="1">
      <alignment horizontal="left" vertical="center" wrapText="1"/>
    </xf>
    <xf numFmtId="0" fontId="26" fillId="9" borderId="33" xfId="3" applyFont="1" applyFill="1" applyBorder="1" applyAlignment="1">
      <alignment horizontal="left" vertical="center" wrapText="1"/>
    </xf>
    <xf numFmtId="0" fontId="24" fillId="9" borderId="33" xfId="3" applyFont="1" applyFill="1" applyBorder="1" applyAlignment="1">
      <alignment vertical="center" wrapText="1"/>
    </xf>
    <xf numFmtId="0" fontId="28" fillId="0" borderId="33" xfId="3" applyFont="1" applyBorder="1" applyAlignment="1">
      <alignment vertical="top" wrapText="1"/>
    </xf>
    <xf numFmtId="0" fontId="24" fillId="9" borderId="4" xfId="5" applyFont="1" applyFill="1" applyBorder="1" applyAlignment="1">
      <alignment horizontal="left" vertical="center"/>
    </xf>
    <xf numFmtId="0" fontId="28" fillId="0" borderId="4" xfId="5" applyFont="1" applyBorder="1" applyAlignment="1">
      <alignment horizontal="center" vertical="center"/>
    </xf>
    <xf numFmtId="0" fontId="24" fillId="9" borderId="4" xfId="5" applyFont="1" applyFill="1" applyBorder="1" applyAlignment="1">
      <alignment horizontal="left" vertical="center" wrapText="1"/>
    </xf>
    <xf numFmtId="0" fontId="27" fillId="9" borderId="4" xfId="0" applyFont="1" applyFill="1" applyBorder="1" applyAlignment="1">
      <alignment horizontal="left" vertical="top" wrapText="1"/>
    </xf>
    <xf numFmtId="0" fontId="28" fillId="0" borderId="4" xfId="0" applyFont="1" applyBorder="1" applyAlignment="1">
      <alignment horizontal="left" vertical="top" wrapText="1"/>
    </xf>
    <xf numFmtId="0" fontId="14" fillId="27" borderId="50" xfId="0" applyFont="1" applyFill="1" applyBorder="1" applyAlignment="1">
      <alignment horizontal="left" vertical="center"/>
    </xf>
    <xf numFmtId="0" fontId="66" fillId="0" borderId="0" xfId="0" applyFont="1" applyAlignment="1">
      <alignment horizontal="left" wrapText="1"/>
    </xf>
    <xf numFmtId="0" fontId="13" fillId="0" borderId="33" xfId="0" applyFont="1" applyBorder="1" applyAlignment="1">
      <alignment horizontal="left" vertical="top" wrapText="1"/>
    </xf>
    <xf numFmtId="0" fontId="22" fillId="4" borderId="33" xfId="3" applyFont="1" applyFill="1" applyBorder="1" applyAlignment="1">
      <alignment horizontal="center" vertical="top" wrapText="1"/>
    </xf>
    <xf numFmtId="0" fontId="22" fillId="4" borderId="23" xfId="5" applyFont="1" applyFill="1" applyAlignment="1">
      <alignment horizontal="left" vertical="center"/>
    </xf>
    <xf numFmtId="0" fontId="22" fillId="4" borderId="23" xfId="5" applyFont="1" applyFill="1" applyAlignment="1">
      <alignment vertical="center"/>
    </xf>
    <xf numFmtId="0" fontId="22" fillId="4" borderId="23" xfId="5" applyFont="1" applyFill="1" applyAlignment="1">
      <alignment horizontal="center" vertical="center"/>
    </xf>
    <xf numFmtId="0" fontId="14" fillId="4" borderId="33" xfId="5" applyFont="1" applyFill="1" applyBorder="1" applyAlignment="1">
      <alignment horizontal="center" vertical="center"/>
    </xf>
    <xf numFmtId="9" fontId="14" fillId="4" borderId="33" xfId="5" applyNumberFormat="1" applyFont="1" applyFill="1" applyBorder="1" applyAlignment="1">
      <alignment horizontal="center" vertical="center"/>
    </xf>
    <xf numFmtId="0" fontId="14" fillId="8" borderId="33" xfId="5" applyFont="1" applyFill="1" applyBorder="1" applyAlignment="1">
      <alignment horizontal="center" vertical="center"/>
    </xf>
    <xf numFmtId="0" fontId="27" fillId="28" borderId="33" xfId="5" applyFont="1" applyFill="1" applyBorder="1" applyAlignment="1">
      <alignment horizontal="center" vertical="center"/>
    </xf>
    <xf numFmtId="9" fontId="27" fillId="28" borderId="33" xfId="5" applyNumberFormat="1" applyFont="1" applyFill="1" applyBorder="1" applyAlignment="1">
      <alignment horizontal="center" vertical="center"/>
    </xf>
    <xf numFmtId="0" fontId="27" fillId="23" borderId="4" xfId="5" applyFont="1" applyFill="1" applyBorder="1" applyAlignment="1">
      <alignment horizontal="center" vertical="center"/>
    </xf>
    <xf numFmtId="0" fontId="28" fillId="0" borderId="0" xfId="0" applyFont="1" applyAlignment="1">
      <alignment horizontal="center"/>
    </xf>
    <xf numFmtId="0" fontId="22" fillId="0" borderId="0" xfId="0" applyFont="1" applyAlignment="1">
      <alignment horizontal="center"/>
    </xf>
    <xf numFmtId="0" fontId="22" fillId="22" borderId="1" xfId="0" applyFont="1" applyFill="1" applyBorder="1" applyAlignment="1">
      <alignment horizontal="left" vertical="top" wrapText="1"/>
    </xf>
    <xf numFmtId="0" fontId="26" fillId="0" borderId="0" xfId="0" applyFont="1" applyAlignment="1">
      <alignment horizontal="center"/>
    </xf>
    <xf numFmtId="0" fontId="22" fillId="0" borderId="16" xfId="0" applyFont="1" applyBorder="1" applyAlignment="1">
      <alignment horizontal="center" wrapText="1"/>
    </xf>
    <xf numFmtId="0" fontId="22" fillId="0" borderId="16" xfId="0" applyFont="1" applyBorder="1" applyAlignment="1">
      <alignment horizontal="center" vertical="top" wrapText="1"/>
    </xf>
    <xf numFmtId="0" fontId="28" fillId="0" borderId="0" xfId="0" applyFont="1" applyAlignment="1">
      <alignment horizontal="center" wrapText="1"/>
    </xf>
    <xf numFmtId="0" fontId="22" fillId="0" borderId="0" xfId="0" applyFont="1" applyAlignment="1">
      <alignment horizontal="center" wrapText="1"/>
    </xf>
    <xf numFmtId="0" fontId="22" fillId="4" borderId="33" xfId="3" applyFont="1" applyFill="1" applyBorder="1" applyAlignment="1">
      <alignment horizontal="center" vertical="top"/>
    </xf>
    <xf numFmtId="0" fontId="22" fillId="0" borderId="33" xfId="3" applyFont="1" applyBorder="1" applyAlignment="1">
      <alignment horizontal="center" vertical="top" wrapText="1"/>
    </xf>
    <xf numFmtId="0" fontId="22" fillId="0" borderId="33" xfId="1" applyFont="1" applyBorder="1" applyAlignment="1">
      <alignment horizontal="center" vertical="top"/>
    </xf>
    <xf numFmtId="0" fontId="29" fillId="0" borderId="33" xfId="3" applyFont="1" applyBorder="1" applyAlignment="1">
      <alignment horizontal="center"/>
    </xf>
    <xf numFmtId="0" fontId="28" fillId="0" borderId="33" xfId="3" applyFont="1" applyBorder="1" applyAlignment="1">
      <alignment horizontal="center"/>
    </xf>
    <xf numFmtId="0" fontId="22" fillId="0" borderId="33" xfId="3" applyFont="1" applyBorder="1" applyAlignment="1">
      <alignment horizontal="center"/>
    </xf>
    <xf numFmtId="0" fontId="25" fillId="0" borderId="33" xfId="0" applyFont="1" applyBorder="1" applyAlignment="1">
      <alignment horizontal="center" wrapText="1"/>
    </xf>
    <xf numFmtId="0" fontId="15" fillId="18" borderId="33" xfId="0" applyFont="1" applyFill="1" applyBorder="1" applyAlignment="1">
      <alignment horizontal="center" vertical="center" wrapText="1"/>
    </xf>
    <xf numFmtId="0" fontId="17" fillId="13" borderId="44" xfId="0" applyFont="1" applyFill="1" applyBorder="1" applyAlignment="1">
      <alignment horizontal="center" vertical="center"/>
    </xf>
    <xf numFmtId="0" fontId="17" fillId="13" borderId="45" xfId="0" applyFont="1" applyFill="1" applyBorder="1" applyAlignment="1">
      <alignment horizontal="center" vertical="center"/>
    </xf>
    <xf numFmtId="0" fontId="17" fillId="13" borderId="46" xfId="0" applyFont="1" applyFill="1" applyBorder="1" applyAlignment="1">
      <alignment horizontal="center" vertical="center"/>
    </xf>
    <xf numFmtId="0" fontId="0" fillId="0" borderId="40" xfId="0" applyBorder="1" applyAlignment="1">
      <alignment horizontal="center"/>
    </xf>
    <xf numFmtId="0" fontId="0" fillId="0" borderId="41" xfId="0" applyBorder="1" applyAlignment="1">
      <alignment horizontal="center"/>
    </xf>
    <xf numFmtId="0" fontId="14" fillId="13" borderId="40" xfId="0" applyFont="1" applyFill="1" applyBorder="1" applyAlignment="1">
      <alignment horizontal="center"/>
    </xf>
    <xf numFmtId="0" fontId="14" fillId="13" borderId="41" xfId="0" applyFont="1" applyFill="1" applyBorder="1" applyAlignment="1">
      <alignment horizontal="center"/>
    </xf>
    <xf numFmtId="0" fontId="21" fillId="13" borderId="34" xfId="0" applyFont="1" applyFill="1" applyBorder="1" applyAlignment="1">
      <alignment horizontal="center" vertical="center"/>
    </xf>
    <xf numFmtId="0" fontId="21" fillId="13" borderId="35" xfId="0" applyFont="1" applyFill="1" applyBorder="1" applyAlignment="1">
      <alignment horizontal="center" vertical="center"/>
    </xf>
    <xf numFmtId="0" fontId="21" fillId="13" borderId="36" xfId="0" applyFont="1" applyFill="1" applyBorder="1" applyAlignment="1">
      <alignment horizontal="center" vertical="center"/>
    </xf>
    <xf numFmtId="0" fontId="21" fillId="13" borderId="37" xfId="0" applyFont="1" applyFill="1" applyBorder="1" applyAlignment="1">
      <alignment horizontal="center" vertical="center"/>
    </xf>
    <xf numFmtId="0" fontId="21" fillId="13" borderId="38" xfId="0" applyFont="1" applyFill="1" applyBorder="1" applyAlignment="1">
      <alignment horizontal="center" vertical="center"/>
    </xf>
    <xf numFmtId="0" fontId="21" fillId="13" borderId="39" xfId="0" applyFont="1" applyFill="1" applyBorder="1" applyAlignment="1">
      <alignment horizontal="center" vertical="center"/>
    </xf>
    <xf numFmtId="0" fontId="13" fillId="0" borderId="33" xfId="0" applyFont="1" applyBorder="1" applyAlignment="1">
      <alignment horizontal="center" vertical="center"/>
    </xf>
    <xf numFmtId="0" fontId="13" fillId="0" borderId="33" xfId="0" applyFont="1" applyBorder="1" applyAlignment="1">
      <alignment horizontal="left" vertical="center"/>
    </xf>
    <xf numFmtId="0" fontId="13" fillId="0" borderId="43" xfId="0" applyFont="1" applyBorder="1" applyAlignment="1">
      <alignment horizontal="left" vertical="center"/>
    </xf>
    <xf numFmtId="0" fontId="12" fillId="13" borderId="33" xfId="0" applyFont="1" applyFill="1" applyBorder="1" applyAlignment="1">
      <alignment horizontal="left" vertical="center"/>
    </xf>
    <xf numFmtId="0" fontId="12" fillId="13" borderId="43" xfId="0" applyFont="1" applyFill="1" applyBorder="1" applyAlignment="1">
      <alignment horizontal="left" vertical="center"/>
    </xf>
    <xf numFmtId="0" fontId="0" fillId="0" borderId="34" xfId="0" applyBorder="1" applyAlignment="1">
      <alignment horizontal="center"/>
    </xf>
    <xf numFmtId="0" fontId="0" fillId="0" borderId="35" xfId="0"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0" fillId="0" borderId="39" xfId="0" applyBorder="1" applyAlignment="1">
      <alignment horizontal="center"/>
    </xf>
    <xf numFmtId="0" fontId="65" fillId="15" borderId="59" xfId="0" applyFont="1" applyFill="1" applyBorder="1" applyAlignment="1">
      <alignment horizontal="center" vertical="center"/>
    </xf>
    <xf numFmtId="0" fontId="65" fillId="15" borderId="23" xfId="0" applyFont="1" applyFill="1" applyBorder="1" applyAlignment="1">
      <alignment horizontal="center" vertical="center"/>
    </xf>
    <xf numFmtId="9" fontId="64" fillId="26" borderId="41" xfId="4" applyFont="1" applyFill="1" applyBorder="1" applyAlignment="1">
      <alignment horizontal="center" vertical="center"/>
    </xf>
    <xf numFmtId="9" fontId="64" fillId="26" borderId="33" xfId="4" applyFont="1" applyFill="1" applyBorder="1" applyAlignment="1">
      <alignment horizontal="center" vertical="center"/>
    </xf>
    <xf numFmtId="9" fontId="19" fillId="2" borderId="33" xfId="4" applyFont="1" applyFill="1" applyBorder="1" applyAlignment="1">
      <alignment horizontal="center" vertical="center"/>
    </xf>
    <xf numFmtId="9" fontId="19" fillId="2" borderId="33" xfId="0" applyNumberFormat="1" applyFont="1" applyFill="1" applyBorder="1" applyAlignment="1">
      <alignment horizontal="center" vertical="center"/>
    </xf>
    <xf numFmtId="9" fontId="19" fillId="2" borderId="33" xfId="0" applyNumberFormat="1" applyFont="1" applyFill="1" applyBorder="1" applyAlignment="1">
      <alignment horizontal="center" vertical="center" wrapText="1"/>
    </xf>
    <xf numFmtId="9" fontId="19" fillId="0" borderId="33" xfId="4" applyFont="1" applyBorder="1" applyAlignment="1">
      <alignment horizontal="center" vertical="center"/>
    </xf>
    <xf numFmtId="0" fontId="15" fillId="17" borderId="33" xfId="0" applyFont="1" applyFill="1" applyBorder="1" applyAlignment="1">
      <alignment horizontal="center" vertical="center"/>
    </xf>
    <xf numFmtId="0" fontId="18" fillId="14" borderId="33" xfId="0" applyFont="1" applyFill="1" applyBorder="1" applyAlignment="1">
      <alignment horizontal="center" vertical="center"/>
    </xf>
    <xf numFmtId="0" fontId="0" fillId="0" borderId="33" xfId="0" applyBorder="1" applyAlignment="1">
      <alignment horizontal="center"/>
    </xf>
    <xf numFmtId="0" fontId="15" fillId="13" borderId="33" xfId="0" applyFont="1" applyFill="1" applyBorder="1" applyAlignment="1">
      <alignment horizontal="left" vertical="center"/>
    </xf>
    <xf numFmtId="0" fontId="14" fillId="3" borderId="17" xfId="0" applyFont="1" applyFill="1" applyBorder="1" applyAlignment="1">
      <alignment horizontal="left" vertical="center" wrapText="1"/>
    </xf>
    <xf numFmtId="0" fontId="25" fillId="0" borderId="28" xfId="0" applyFont="1" applyBorder="1" applyAlignment="1">
      <alignment vertical="center" wrapText="1"/>
    </xf>
    <xf numFmtId="0" fontId="25" fillId="0" borderId="21" xfId="0" applyFont="1" applyBorder="1" applyAlignment="1">
      <alignment vertical="center" wrapText="1"/>
    </xf>
    <xf numFmtId="0" fontId="25" fillId="0" borderId="28" xfId="0" applyFont="1" applyBorder="1" applyAlignment="1">
      <alignment vertical="center"/>
    </xf>
    <xf numFmtId="0" fontId="25" fillId="0" borderId="21" xfId="0" applyFont="1" applyBorder="1" applyAlignment="1">
      <alignment vertical="center"/>
    </xf>
    <xf numFmtId="0" fontId="14" fillId="3" borderId="17" xfId="0" applyFont="1" applyFill="1" applyBorder="1" applyAlignment="1">
      <alignment horizontal="left" vertical="center"/>
    </xf>
    <xf numFmtId="0" fontId="24" fillId="5" borderId="48" xfId="0" applyFont="1" applyFill="1" applyBorder="1" applyAlignment="1">
      <alignment horizontal="center" vertical="center"/>
    </xf>
    <xf numFmtId="0" fontId="25" fillId="0" borderId="49" xfId="0" applyFont="1" applyBorder="1" applyAlignment="1">
      <alignment vertical="center"/>
    </xf>
    <xf numFmtId="0" fontId="14" fillId="3" borderId="54" xfId="0" applyFont="1" applyFill="1" applyBorder="1" applyAlignment="1">
      <alignment horizontal="left" vertical="center" wrapText="1"/>
    </xf>
    <xf numFmtId="0" fontId="25" fillId="0" borderId="55" xfId="0" applyFont="1" applyBorder="1" applyAlignment="1">
      <alignment vertical="center"/>
    </xf>
    <xf numFmtId="0" fontId="25" fillId="0" borderId="56" xfId="0" applyFont="1" applyBorder="1" applyAlignment="1">
      <alignment vertical="center"/>
    </xf>
    <xf numFmtId="0" fontId="24" fillId="5" borderId="52" xfId="0" applyFont="1" applyFill="1" applyBorder="1" applyAlignment="1">
      <alignment horizontal="center" vertical="center"/>
    </xf>
    <xf numFmtId="0" fontId="25" fillId="0" borderId="27" xfId="0" applyFont="1" applyBorder="1" applyAlignment="1">
      <alignment vertical="center"/>
    </xf>
    <xf numFmtId="0" fontId="14" fillId="0" borderId="52" xfId="0" applyFont="1" applyBorder="1" applyAlignment="1">
      <alignment horizontal="center" vertical="center"/>
    </xf>
    <xf numFmtId="0" fontId="25" fillId="0" borderId="15" xfId="0" applyFont="1" applyBorder="1" applyAlignment="1">
      <alignment vertical="center"/>
    </xf>
    <xf numFmtId="0" fontId="14" fillId="0" borderId="48" xfId="0" applyFont="1" applyBorder="1" applyAlignment="1">
      <alignment horizontal="center" vertical="center"/>
    </xf>
    <xf numFmtId="9" fontId="22" fillId="0" borderId="33" xfId="4" applyFont="1" applyBorder="1" applyAlignment="1">
      <alignment horizontal="center" vertical="center"/>
    </xf>
    <xf numFmtId="0" fontId="14" fillId="3" borderId="33" xfId="0" applyFont="1" applyFill="1" applyBorder="1" applyAlignment="1">
      <alignment horizontal="center" vertical="top" wrapText="1"/>
    </xf>
    <xf numFmtId="0" fontId="25" fillId="0" borderId="33" xfId="0" applyFont="1" applyBorder="1" applyAlignment="1">
      <alignment wrapText="1"/>
    </xf>
    <xf numFmtId="0" fontId="47" fillId="5" borderId="33" xfId="0" applyFont="1" applyFill="1" applyBorder="1" applyAlignment="1">
      <alignment horizontal="center" vertical="center" wrapText="1"/>
    </xf>
    <xf numFmtId="0" fontId="48" fillId="0" borderId="33" xfId="0" applyFont="1" applyBorder="1" applyAlignment="1">
      <alignment vertical="center" wrapText="1"/>
    </xf>
    <xf numFmtId="0" fontId="14" fillId="3" borderId="17" xfId="0" applyFont="1" applyFill="1" applyBorder="1" applyAlignment="1">
      <alignment horizontal="center" vertical="center" wrapText="1"/>
    </xf>
    <xf numFmtId="0" fontId="25" fillId="0" borderId="28" xfId="0" applyFont="1" applyBorder="1"/>
    <xf numFmtId="0" fontId="25" fillId="0" borderId="21" xfId="0" applyFont="1" applyBorder="1"/>
    <xf numFmtId="0" fontId="24" fillId="5" borderId="33" xfId="0" applyFont="1" applyFill="1" applyBorder="1" applyAlignment="1">
      <alignment horizontal="center" vertical="top" wrapText="1"/>
    </xf>
    <xf numFmtId="0" fontId="26" fillId="0" borderId="33" xfId="0" applyFont="1" applyBorder="1" applyAlignment="1">
      <alignment wrapText="1"/>
    </xf>
    <xf numFmtId="0" fontId="14" fillId="3" borderId="33" xfId="0" applyFont="1" applyFill="1" applyBorder="1" applyAlignment="1">
      <alignment horizontal="center" vertical="center" wrapText="1"/>
    </xf>
    <xf numFmtId="0" fontId="17" fillId="0" borderId="33" xfId="0" applyFont="1" applyBorder="1" applyAlignment="1">
      <alignment horizontal="center" vertical="top" wrapText="1"/>
    </xf>
    <xf numFmtId="0" fontId="62" fillId="0" borderId="33" xfId="0" applyFont="1" applyBorder="1" applyAlignment="1">
      <alignment horizontal="center" wrapText="1"/>
    </xf>
    <xf numFmtId="0" fontId="17" fillId="0" borderId="40" xfId="0" applyFont="1" applyBorder="1" applyAlignment="1">
      <alignment horizontal="center" vertical="top" wrapText="1"/>
    </xf>
    <xf numFmtId="0" fontId="17" fillId="0" borderId="42" xfId="0" applyFont="1" applyBorder="1" applyAlignment="1">
      <alignment horizontal="center" vertical="top" wrapText="1"/>
    </xf>
    <xf numFmtId="0" fontId="14" fillId="11" borderId="40" xfId="0" applyFont="1" applyFill="1" applyBorder="1" applyAlignment="1">
      <alignment horizontal="center" vertical="top" wrapText="1"/>
    </xf>
    <xf numFmtId="0" fontId="14" fillId="11" borderId="42" xfId="0" applyFont="1" applyFill="1" applyBorder="1" applyAlignment="1">
      <alignment horizontal="center" vertical="top" wrapText="1"/>
    </xf>
    <xf numFmtId="0" fontId="14" fillId="11" borderId="41" xfId="0" applyFont="1" applyFill="1" applyBorder="1" applyAlignment="1">
      <alignment horizontal="center" vertical="top" wrapText="1"/>
    </xf>
    <xf numFmtId="0" fontId="14" fillId="11" borderId="33" xfId="0" applyFont="1" applyFill="1" applyBorder="1" applyAlignment="1">
      <alignment horizontal="center" vertical="top" wrapText="1"/>
    </xf>
    <xf numFmtId="0" fontId="14" fillId="20" borderId="40" xfId="0" applyFont="1" applyFill="1" applyBorder="1" applyAlignment="1">
      <alignment horizontal="center" vertical="top" wrapText="1"/>
    </xf>
    <xf numFmtId="0" fontId="14" fillId="20" borderId="42" xfId="0" applyFont="1" applyFill="1" applyBorder="1" applyAlignment="1">
      <alignment horizontal="center" vertical="top" wrapText="1"/>
    </xf>
    <xf numFmtId="0" fontId="14" fillId="20" borderId="41" xfId="0" applyFont="1" applyFill="1" applyBorder="1" applyAlignment="1">
      <alignment horizontal="center" vertical="top" wrapText="1"/>
    </xf>
    <xf numFmtId="0" fontId="51" fillId="3" borderId="17" xfId="5" applyFont="1" applyFill="1" applyBorder="1" applyAlignment="1">
      <alignment horizontal="center" vertical="center" wrapText="1"/>
    </xf>
    <xf numFmtId="0" fontId="49" fillId="0" borderId="28" xfId="5" applyFont="1" applyBorder="1"/>
    <xf numFmtId="0" fontId="49" fillId="0" borderId="21" xfId="5" applyFont="1" applyBorder="1"/>
    <xf numFmtId="0" fontId="14" fillId="8" borderId="33" xfId="0" applyFont="1" applyFill="1" applyBorder="1" applyAlignment="1">
      <alignment horizontal="center" vertical="top" wrapText="1"/>
    </xf>
    <xf numFmtId="0" fontId="24" fillId="6" borderId="33" xfId="0" applyFont="1" applyFill="1" applyBorder="1" applyAlignment="1">
      <alignment horizontal="center" vertical="top" wrapText="1"/>
    </xf>
    <xf numFmtId="0" fontId="14" fillId="0" borderId="33" xfId="0" applyFont="1" applyBorder="1" applyAlignment="1">
      <alignment horizontal="center" vertical="center" wrapText="1"/>
    </xf>
    <xf numFmtId="0" fontId="25" fillId="0" borderId="33" xfId="0" applyFont="1" applyBorder="1" applyAlignment="1">
      <alignment horizontal="center" vertical="center" wrapText="1"/>
    </xf>
    <xf numFmtId="0" fontId="22" fillId="0" borderId="33" xfId="0" applyFont="1" applyBorder="1" applyAlignment="1">
      <alignment wrapText="1"/>
    </xf>
    <xf numFmtId="0" fontId="14" fillId="3" borderId="40" xfId="0" applyFont="1" applyFill="1" applyBorder="1" applyAlignment="1">
      <alignment horizontal="center" vertical="top" wrapText="1"/>
    </xf>
    <xf numFmtId="0" fontId="14" fillId="3" borderId="42" xfId="0" applyFont="1" applyFill="1" applyBorder="1" applyAlignment="1">
      <alignment horizontal="center" vertical="top" wrapText="1"/>
    </xf>
    <xf numFmtId="0" fontId="14" fillId="3" borderId="41" xfId="0" applyFont="1" applyFill="1" applyBorder="1" applyAlignment="1">
      <alignment horizontal="center" vertical="top" wrapText="1"/>
    </xf>
    <xf numFmtId="0" fontId="27" fillId="5" borderId="40" xfId="0" applyFont="1" applyFill="1" applyBorder="1" applyAlignment="1">
      <alignment horizontal="center" vertical="top" wrapText="1"/>
    </xf>
    <xf numFmtId="0" fontId="27" fillId="5" borderId="42" xfId="0" applyFont="1" applyFill="1" applyBorder="1" applyAlignment="1">
      <alignment horizontal="center" vertical="top" wrapText="1"/>
    </xf>
    <xf numFmtId="0" fontId="27" fillId="5" borderId="41" xfId="0" applyFont="1" applyFill="1" applyBorder="1" applyAlignment="1">
      <alignment horizontal="center" vertical="top" wrapText="1"/>
    </xf>
    <xf numFmtId="0" fontId="14" fillId="6" borderId="33" xfId="0" applyFont="1" applyFill="1" applyBorder="1" applyAlignment="1">
      <alignment horizontal="center" vertical="top" wrapText="1"/>
    </xf>
    <xf numFmtId="0" fontId="14" fillId="0" borderId="33" xfId="0" applyFont="1" applyBorder="1" applyAlignment="1">
      <alignment horizontal="center" vertical="top" wrapText="1"/>
    </xf>
    <xf numFmtId="0" fontId="14" fillId="5" borderId="40" xfId="0" applyFont="1" applyFill="1" applyBorder="1" applyAlignment="1">
      <alignment horizontal="center" vertical="top" wrapText="1"/>
    </xf>
    <xf numFmtId="0" fontId="14" fillId="5" borderId="42" xfId="0" applyFont="1" applyFill="1" applyBorder="1" applyAlignment="1">
      <alignment horizontal="center" vertical="top" wrapText="1"/>
    </xf>
    <xf numFmtId="0" fontId="14" fillId="5" borderId="41" xfId="0" applyFont="1" applyFill="1" applyBorder="1" applyAlignment="1">
      <alignment horizontal="center" vertical="top" wrapText="1"/>
    </xf>
    <xf numFmtId="0" fontId="14" fillId="3" borderId="40" xfId="0" applyFont="1" applyFill="1" applyBorder="1" applyAlignment="1">
      <alignment horizontal="center" vertical="center" wrapText="1"/>
    </xf>
    <xf numFmtId="0" fontId="14" fillId="3" borderId="42" xfId="0" applyFont="1" applyFill="1" applyBorder="1" applyAlignment="1">
      <alignment horizontal="center" vertical="center" wrapText="1"/>
    </xf>
    <xf numFmtId="0" fontId="14" fillId="3" borderId="41" xfId="0" applyFont="1" applyFill="1" applyBorder="1" applyAlignment="1">
      <alignment horizontal="center" vertical="center" wrapText="1"/>
    </xf>
    <xf numFmtId="0" fontId="24" fillId="7" borderId="40" xfId="0" applyFont="1" applyFill="1" applyBorder="1" applyAlignment="1">
      <alignment horizontal="center" vertical="top" wrapText="1"/>
    </xf>
    <xf numFmtId="0" fontId="24" fillId="7" borderId="42" xfId="0" applyFont="1" applyFill="1" applyBorder="1" applyAlignment="1">
      <alignment horizontal="center" vertical="top" wrapText="1"/>
    </xf>
    <xf numFmtId="0" fontId="24" fillId="7" borderId="41" xfId="0" applyFont="1" applyFill="1" applyBorder="1" applyAlignment="1">
      <alignment horizontal="center" vertical="top" wrapText="1"/>
    </xf>
    <xf numFmtId="0" fontId="24" fillId="5" borderId="40" xfId="0" applyFont="1" applyFill="1" applyBorder="1" applyAlignment="1">
      <alignment horizontal="center" vertical="top" wrapText="1"/>
    </xf>
    <xf numFmtId="0" fontId="24" fillId="5" borderId="42" xfId="0" applyFont="1" applyFill="1" applyBorder="1" applyAlignment="1">
      <alignment horizontal="center" vertical="top" wrapText="1"/>
    </xf>
    <xf numFmtId="0" fontId="24" fillId="5" borderId="41" xfId="0" applyFont="1" applyFill="1" applyBorder="1" applyAlignment="1">
      <alignment horizontal="center" vertical="top" wrapText="1"/>
    </xf>
    <xf numFmtId="0" fontId="14" fillId="0" borderId="40" xfId="0" applyFont="1" applyBorder="1" applyAlignment="1">
      <alignment horizontal="center" vertical="top" wrapText="1"/>
    </xf>
    <xf numFmtId="0" fontId="14" fillId="0" borderId="42" xfId="0" applyFont="1" applyBorder="1" applyAlignment="1">
      <alignment horizontal="center" vertical="top" wrapText="1"/>
    </xf>
    <xf numFmtId="0" fontId="14" fillId="0" borderId="41" xfId="0" applyFont="1" applyBorder="1" applyAlignment="1">
      <alignment horizontal="center" vertical="top" wrapText="1"/>
    </xf>
    <xf numFmtId="0" fontId="14" fillId="3" borderId="33" xfId="3" applyFont="1" applyFill="1" applyBorder="1" applyAlignment="1">
      <alignment horizontal="center" vertical="center" wrapText="1"/>
    </xf>
    <xf numFmtId="0" fontId="25" fillId="0" borderId="33" xfId="3" applyFont="1" applyBorder="1"/>
    <xf numFmtId="0" fontId="14" fillId="0" borderId="33" xfId="3" applyFont="1" applyBorder="1" applyAlignment="1">
      <alignment horizontal="center"/>
    </xf>
    <xf numFmtId="0" fontId="24" fillId="5" borderId="33" xfId="3" applyFont="1" applyFill="1" applyBorder="1" applyAlignment="1">
      <alignment horizontal="center"/>
    </xf>
    <xf numFmtId="0" fontId="26" fillId="0" borderId="33" xfId="3" applyFont="1" applyBorder="1"/>
    <xf numFmtId="0" fontId="14" fillId="3" borderId="33" xfId="3" applyFont="1" applyFill="1" applyBorder="1" applyAlignment="1">
      <alignment horizontal="center" wrapText="1"/>
    </xf>
    <xf numFmtId="0" fontId="24" fillId="5" borderId="33" xfId="3" applyFont="1" applyFill="1" applyBorder="1" applyAlignment="1">
      <alignment horizontal="center" vertical="top"/>
    </xf>
    <xf numFmtId="0" fontId="51" fillId="3" borderId="33" xfId="3" applyFont="1" applyFill="1" applyBorder="1" applyAlignment="1">
      <alignment horizontal="center" vertical="center" wrapText="1"/>
    </xf>
    <xf numFmtId="0" fontId="49" fillId="0" borderId="33" xfId="3" applyFont="1" applyBorder="1"/>
    <xf numFmtId="0" fontId="33" fillId="3" borderId="17" xfId="0" applyFont="1" applyFill="1" applyBorder="1" applyAlignment="1">
      <alignment horizontal="center" vertical="center" wrapText="1"/>
    </xf>
    <xf numFmtId="0" fontId="38" fillId="0" borderId="28" xfId="0" applyFont="1" applyBorder="1"/>
    <xf numFmtId="0" fontId="38" fillId="0" borderId="21" xfId="0" applyFont="1" applyBorder="1"/>
    <xf numFmtId="0" fontId="14" fillId="6" borderId="33" xfId="3" applyFont="1" applyFill="1" applyBorder="1" applyAlignment="1">
      <alignment horizontal="center" vertical="top" wrapText="1"/>
    </xf>
    <xf numFmtId="0" fontId="22" fillId="4" borderId="33" xfId="3" applyFont="1" applyFill="1" applyBorder="1" applyAlignment="1">
      <alignment horizontal="center" vertical="top" wrapText="1"/>
    </xf>
    <xf numFmtId="0" fontId="14" fillId="11" borderId="33" xfId="3" applyFont="1" applyFill="1" applyBorder="1" applyAlignment="1">
      <alignment horizontal="center" vertical="top" wrapText="1"/>
    </xf>
    <xf numFmtId="0" fontId="14" fillId="0" borderId="17" xfId="5" applyFont="1" applyBorder="1" applyAlignment="1">
      <alignment horizontal="center" vertical="center"/>
    </xf>
    <xf numFmtId="0" fontId="25" fillId="0" borderId="28" xfId="5" applyFont="1" applyBorder="1"/>
    <xf numFmtId="0" fontId="25" fillId="0" borderId="21" xfId="5" applyFont="1" applyBorder="1"/>
    <xf numFmtId="0" fontId="14" fillId="0" borderId="17" xfId="5" applyFont="1" applyBorder="1" applyAlignment="1">
      <alignment horizontal="center" vertical="center" wrapText="1"/>
    </xf>
    <xf numFmtId="0" fontId="40" fillId="0" borderId="17" xfId="5" applyFont="1" applyBorder="1" applyAlignment="1">
      <alignment horizontal="center" vertical="center" wrapText="1"/>
    </xf>
    <xf numFmtId="0" fontId="6" fillId="0" borderId="28" xfId="5" applyFont="1" applyBorder="1"/>
    <xf numFmtId="0" fontId="6" fillId="0" borderId="21" xfId="5" applyFont="1" applyBorder="1"/>
    <xf numFmtId="0" fontId="41" fillId="4" borderId="17" xfId="5" applyFont="1" applyFill="1" applyBorder="1" applyAlignment="1">
      <alignment horizontal="left" vertical="center"/>
    </xf>
    <xf numFmtId="0" fontId="40" fillId="0" borderId="17" xfId="5" applyFont="1" applyBorder="1" applyAlignment="1">
      <alignment vertical="center" wrapText="1"/>
    </xf>
    <xf numFmtId="0" fontId="41" fillId="0" borderId="17" xfId="5" applyFont="1" applyBorder="1" applyAlignment="1">
      <alignment horizontal="left" vertical="center" wrapText="1"/>
    </xf>
    <xf numFmtId="9" fontId="40" fillId="4" borderId="17" xfId="5" applyNumberFormat="1" applyFont="1" applyFill="1" applyBorder="1" applyAlignment="1">
      <alignment horizontal="center" vertical="center" wrapText="1"/>
    </xf>
    <xf numFmtId="0" fontId="40" fillId="0" borderId="17" xfId="5" applyFont="1" applyBorder="1" applyAlignment="1">
      <alignment horizontal="left" vertical="center" wrapText="1"/>
    </xf>
    <xf numFmtId="0" fontId="41" fillId="0" borderId="17" xfId="5" applyFont="1" applyBorder="1" applyAlignment="1">
      <alignment horizontal="center" vertical="center"/>
    </xf>
    <xf numFmtId="0" fontId="11" fillId="10" borderId="19" xfId="5" applyFont="1" applyFill="1" applyBorder="1" applyAlignment="1">
      <alignment horizontal="center" vertical="center" wrapText="1"/>
    </xf>
    <xf numFmtId="0" fontId="6" fillId="0" borderId="11" xfId="5" applyFont="1" applyBorder="1"/>
    <xf numFmtId="0" fontId="40" fillId="4" borderId="17" xfId="5" applyFont="1" applyFill="1" applyBorder="1" applyAlignment="1">
      <alignment horizontal="center" vertical="center" wrapText="1"/>
    </xf>
    <xf numFmtId="9" fontId="42" fillId="3" borderId="19" xfId="5" applyNumberFormat="1" applyFont="1" applyFill="1" applyBorder="1" applyAlignment="1">
      <alignment horizontal="center" vertical="center" wrapText="1"/>
    </xf>
    <xf numFmtId="0" fontId="6" fillId="0" borderId="12" xfId="5" applyFont="1" applyBorder="1"/>
    <xf numFmtId="0" fontId="6" fillId="0" borderId="6" xfId="5" applyFont="1" applyBorder="1"/>
    <xf numFmtId="0" fontId="6" fillId="0" borderId="29" xfId="5" applyFont="1" applyBorder="1"/>
    <xf numFmtId="0" fontId="6" fillId="0" borderId="20" xfId="5" applyFont="1" applyBorder="1"/>
    <xf numFmtId="0" fontId="6" fillId="0" borderId="15" xfId="5" applyFont="1" applyBorder="1"/>
    <xf numFmtId="0" fontId="40" fillId="0" borderId="17" xfId="5" applyFont="1" applyBorder="1" applyAlignment="1">
      <alignment horizontal="left" vertical="center"/>
    </xf>
    <xf numFmtId="0" fontId="24" fillId="5" borderId="17" xfId="5" applyFont="1" applyFill="1" applyBorder="1" applyAlignment="1">
      <alignment horizontal="center" vertical="center"/>
    </xf>
    <xf numFmtId="0" fontId="45" fillId="3" borderId="17" xfId="5" applyFont="1" applyFill="1" applyBorder="1" applyAlignment="1">
      <alignment horizontal="center" vertical="center" wrapText="1"/>
    </xf>
    <xf numFmtId="0" fontId="14" fillId="3" borderId="17" xfId="5" applyFont="1" applyFill="1" applyBorder="1" applyAlignment="1">
      <alignment horizontal="center" vertical="center" wrapText="1"/>
    </xf>
    <xf numFmtId="0" fontId="40" fillId="0" borderId="17" xfId="5" applyFont="1" applyBorder="1" applyAlignment="1">
      <alignment horizontal="center" vertical="center"/>
    </xf>
    <xf numFmtId="0" fontId="40" fillId="0" borderId="19" xfId="5" applyFont="1" applyBorder="1" applyAlignment="1">
      <alignment horizontal="left" vertical="center"/>
    </xf>
    <xf numFmtId="0" fontId="2" fillId="0" borderId="23" xfId="5"/>
    <xf numFmtId="0" fontId="6" fillId="0" borderId="27" xfId="5" applyFont="1" applyBorder="1"/>
    <xf numFmtId="0" fontId="40" fillId="7" borderId="17" xfId="5" applyFont="1" applyFill="1" applyBorder="1" applyAlignment="1">
      <alignment horizontal="center" vertical="center"/>
    </xf>
    <xf numFmtId="0" fontId="40" fillId="7" borderId="28" xfId="5" applyFont="1" applyFill="1" applyBorder="1" applyAlignment="1">
      <alignment horizontal="center" vertical="center"/>
    </xf>
    <xf numFmtId="0" fontId="22" fillId="0" borderId="28" xfId="5" applyFont="1" applyBorder="1"/>
    <xf numFmtId="0" fontId="22" fillId="0" borderId="21" xfId="5" applyFont="1" applyBorder="1"/>
    <xf numFmtId="0" fontId="15" fillId="0" borderId="1" xfId="0" applyFont="1" applyBorder="1" applyAlignment="1">
      <alignment horizontal="center" vertical="top"/>
    </xf>
    <xf numFmtId="0" fontId="34" fillId="0" borderId="2" xfId="0" applyFont="1" applyBorder="1"/>
    <xf numFmtId="0" fontId="34" fillId="0" borderId="3" xfId="0" applyFont="1" applyBorder="1"/>
    <xf numFmtId="0" fontId="14" fillId="0" borderId="1" xfId="0" applyFont="1" applyBorder="1" applyAlignment="1">
      <alignment horizontal="center" vertical="top"/>
    </xf>
    <xf numFmtId="0" fontId="25" fillId="0" borderId="2" xfId="0" applyFont="1" applyBorder="1"/>
    <xf numFmtId="0" fontId="24" fillId="5" borderId="1" xfId="0" applyFont="1" applyFill="1" applyBorder="1" applyAlignment="1">
      <alignment horizontal="center" vertical="top"/>
    </xf>
    <xf numFmtId="0" fontId="26" fillId="0" borderId="2" xfId="0" applyFont="1" applyBorder="1"/>
    <xf numFmtId="0" fontId="26" fillId="0" borderId="26" xfId="0" applyFont="1" applyBorder="1"/>
    <xf numFmtId="0" fontId="14" fillId="3" borderId="1" xfId="0" applyFont="1" applyFill="1" applyBorder="1" applyAlignment="1">
      <alignment horizontal="center" vertical="top" wrapText="1"/>
    </xf>
    <xf numFmtId="0" fontId="25" fillId="0" borderId="3" xfId="0" applyFont="1" applyBorder="1"/>
    <xf numFmtId="0" fontId="14" fillId="3" borderId="1" xfId="0" applyFont="1" applyFill="1" applyBorder="1" applyAlignment="1">
      <alignment horizontal="center" vertical="center" wrapText="1"/>
    </xf>
    <xf numFmtId="0" fontId="26" fillId="0" borderId="3" xfId="0" applyFont="1" applyBorder="1"/>
    <xf numFmtId="0" fontId="14" fillId="6" borderId="1" xfId="0" applyFont="1" applyFill="1" applyBorder="1" applyAlignment="1">
      <alignment horizontal="center" vertical="top" wrapText="1"/>
    </xf>
    <xf numFmtId="10" fontId="22" fillId="4" borderId="1" xfId="0" applyNumberFormat="1" applyFont="1" applyFill="1" applyBorder="1" applyAlignment="1">
      <alignment horizontal="center" vertical="top" wrapText="1"/>
    </xf>
    <xf numFmtId="10" fontId="25" fillId="0" borderId="3" xfId="0" applyNumberFormat="1" applyFont="1" applyBorder="1"/>
    <xf numFmtId="0" fontId="14" fillId="8" borderId="17" xfId="0" applyFont="1" applyFill="1" applyBorder="1" applyAlignment="1">
      <alignment horizontal="center" vertical="top" wrapText="1"/>
    </xf>
    <xf numFmtId="0" fontId="14" fillId="8" borderId="28" xfId="0" applyFont="1" applyFill="1" applyBorder="1" applyAlignment="1">
      <alignment horizontal="center" vertical="top" wrapText="1"/>
    </xf>
    <xf numFmtId="0" fontId="14" fillId="8" borderId="21" xfId="0" applyFont="1" applyFill="1" applyBorder="1" applyAlignment="1">
      <alignment horizontal="center" vertical="top" wrapText="1"/>
    </xf>
    <xf numFmtId="0" fontId="14" fillId="11" borderId="17" xfId="0" applyFont="1" applyFill="1" applyBorder="1" applyAlignment="1">
      <alignment horizontal="center" vertical="top" wrapText="1"/>
    </xf>
    <xf numFmtId="0" fontId="14" fillId="11" borderId="28" xfId="0" applyFont="1" applyFill="1" applyBorder="1" applyAlignment="1">
      <alignment horizontal="center" vertical="top" wrapText="1"/>
    </xf>
    <xf numFmtId="0" fontId="14" fillId="11" borderId="21" xfId="0" applyFont="1" applyFill="1" applyBorder="1" applyAlignment="1">
      <alignment horizontal="center" vertical="top" wrapText="1"/>
    </xf>
    <xf numFmtId="0" fontId="14" fillId="11" borderId="33" xfId="1" applyFont="1" applyFill="1" applyBorder="1" applyAlignment="1">
      <alignment horizontal="center" vertical="top" wrapText="1"/>
    </xf>
    <xf numFmtId="0" fontId="14" fillId="3" borderId="13" xfId="0" applyFont="1" applyFill="1" applyBorder="1" applyAlignment="1">
      <alignment horizontal="center" vertical="top" wrapText="1"/>
    </xf>
    <xf numFmtId="0" fontId="25" fillId="0" borderId="14" xfId="0" applyFont="1" applyBorder="1"/>
    <xf numFmtId="0" fontId="25" fillId="0" borderId="15" xfId="0" applyFont="1" applyBorder="1"/>
    <xf numFmtId="0" fontId="33" fillId="0" borderId="1" xfId="0" applyFont="1" applyBorder="1" applyAlignment="1">
      <alignment horizontal="center" vertical="center"/>
    </xf>
    <xf numFmtId="0" fontId="35" fillId="0" borderId="2" xfId="0" applyFont="1" applyBorder="1" applyAlignment="1">
      <alignment vertical="center"/>
    </xf>
    <xf numFmtId="0" fontId="35" fillId="0" borderId="3" xfId="0" applyFont="1" applyBorder="1" applyAlignment="1">
      <alignment vertical="center"/>
    </xf>
    <xf numFmtId="0" fontId="14" fillId="0" borderId="1" xfId="0" applyFont="1" applyBorder="1" applyAlignment="1">
      <alignment horizontal="center" vertical="center"/>
    </xf>
    <xf numFmtId="0" fontId="25" fillId="0" borderId="2" xfId="0" applyFont="1" applyBorder="1" applyAlignment="1">
      <alignment vertical="center"/>
    </xf>
    <xf numFmtId="0" fontId="27" fillId="5" borderId="1" xfId="0" applyFont="1" applyFill="1" applyBorder="1" applyAlignment="1">
      <alignment horizontal="center" vertical="center"/>
    </xf>
    <xf numFmtId="0" fontId="29" fillId="0" borderId="2" xfId="0" applyFont="1" applyBorder="1" applyAlignment="1">
      <alignment vertical="center"/>
    </xf>
    <xf numFmtId="0" fontId="29" fillId="0" borderId="3" xfId="0" applyFont="1" applyBorder="1" applyAlignment="1">
      <alignment vertical="center"/>
    </xf>
    <xf numFmtId="0" fontId="25" fillId="0" borderId="3" xfId="0" applyFont="1" applyBorder="1" applyAlignment="1">
      <alignment vertical="center"/>
    </xf>
    <xf numFmtId="0" fontId="29" fillId="0" borderId="26" xfId="0" applyFont="1" applyBorder="1" applyAlignment="1">
      <alignment vertical="center"/>
    </xf>
    <xf numFmtId="0" fontId="14" fillId="8" borderId="17" xfId="0" applyFont="1" applyFill="1" applyBorder="1" applyAlignment="1">
      <alignment horizontal="center" vertical="center" wrapText="1"/>
    </xf>
    <xf numFmtId="0" fontId="14" fillId="8" borderId="28" xfId="0" applyFont="1" applyFill="1" applyBorder="1" applyAlignment="1">
      <alignment horizontal="center" vertical="center" wrapText="1"/>
    </xf>
    <xf numFmtId="0" fontId="14" fillId="8" borderId="21" xfId="0" applyFont="1" applyFill="1" applyBorder="1" applyAlignment="1">
      <alignment horizontal="center" vertical="center" wrapText="1"/>
    </xf>
    <xf numFmtId="0" fontId="14" fillId="11" borderId="17" xfId="0" applyFont="1" applyFill="1" applyBorder="1" applyAlignment="1">
      <alignment horizontal="center" vertical="center" wrapText="1"/>
    </xf>
    <xf numFmtId="0" fontId="14" fillId="11" borderId="28" xfId="0" applyFont="1" applyFill="1" applyBorder="1" applyAlignment="1">
      <alignment horizontal="center" vertical="center" wrapText="1"/>
    </xf>
    <xf numFmtId="0" fontId="14" fillId="11" borderId="21" xfId="0" applyFont="1" applyFill="1" applyBorder="1" applyAlignment="1">
      <alignment horizontal="center" vertical="center" wrapText="1"/>
    </xf>
    <xf numFmtId="0" fontId="22" fillId="4" borderId="1" xfId="0" applyFont="1" applyFill="1" applyBorder="1" applyAlignment="1">
      <alignment horizontal="center" vertical="top" wrapText="1"/>
    </xf>
    <xf numFmtId="0" fontId="14" fillId="11" borderId="33" xfId="1" applyFont="1" applyFill="1" applyBorder="1" applyAlignment="1">
      <alignment horizontal="center" vertical="center" wrapText="1"/>
    </xf>
    <xf numFmtId="0" fontId="15" fillId="0" borderId="1" xfId="0" applyFont="1" applyBorder="1" applyAlignment="1">
      <alignment horizontal="center" vertical="top" wrapText="1"/>
    </xf>
    <xf numFmtId="0" fontId="34" fillId="0" borderId="2" xfId="0" applyFont="1" applyBorder="1" applyAlignment="1">
      <alignment wrapText="1"/>
    </xf>
    <xf numFmtId="0" fontId="34" fillId="0" borderId="3" xfId="0" applyFont="1" applyBorder="1" applyAlignment="1">
      <alignment wrapText="1"/>
    </xf>
    <xf numFmtId="0" fontId="33" fillId="0" borderId="1" xfId="0" applyFont="1" applyBorder="1" applyAlignment="1">
      <alignment horizontal="center" vertical="top" wrapText="1"/>
    </xf>
    <xf numFmtId="0" fontId="35" fillId="0" borderId="2" xfId="0" applyFont="1" applyBorder="1" applyAlignment="1">
      <alignment wrapText="1"/>
    </xf>
    <xf numFmtId="0" fontId="35" fillId="0" borderId="3" xfId="0" applyFont="1" applyBorder="1" applyAlignment="1">
      <alignment wrapText="1"/>
    </xf>
    <xf numFmtId="0" fontId="24" fillId="5" borderId="1" xfId="0" applyFont="1" applyFill="1" applyBorder="1" applyAlignment="1">
      <alignment horizontal="center" vertical="center" wrapText="1"/>
    </xf>
    <xf numFmtId="0" fontId="26" fillId="0" borderId="2" xfId="0" applyFont="1" applyBorder="1" applyAlignment="1">
      <alignment wrapText="1"/>
    </xf>
    <xf numFmtId="0" fontId="26" fillId="0" borderId="3" xfId="0" applyFont="1" applyBorder="1" applyAlignment="1">
      <alignment wrapText="1"/>
    </xf>
    <xf numFmtId="0" fontId="25" fillId="0" borderId="2" xfId="0" applyFont="1" applyBorder="1" applyAlignment="1">
      <alignment wrapText="1"/>
    </xf>
    <xf numFmtId="0" fontId="25" fillId="0" borderId="3" xfId="0" applyFont="1" applyBorder="1" applyAlignment="1">
      <alignment wrapText="1"/>
    </xf>
    <xf numFmtId="0" fontId="14" fillId="3" borderId="1" xfId="0" applyFont="1" applyFill="1" applyBorder="1" applyAlignment="1">
      <alignment wrapText="1"/>
    </xf>
    <xf numFmtId="0" fontId="14" fillId="3" borderId="10" xfId="0" applyFont="1" applyFill="1" applyBorder="1" applyAlignment="1">
      <alignment horizontal="center" vertical="center" wrapText="1"/>
    </xf>
    <xf numFmtId="0" fontId="25" fillId="0" borderId="11" xfId="0" applyFont="1" applyBorder="1" applyAlignment="1">
      <alignment wrapText="1"/>
    </xf>
    <xf numFmtId="0" fontId="25" fillId="0" borderId="12" xfId="0" applyFont="1" applyBorder="1" applyAlignment="1">
      <alignment wrapText="1"/>
    </xf>
    <xf numFmtId="0" fontId="14" fillId="11" borderId="19" xfId="0" applyFont="1" applyFill="1" applyBorder="1" applyAlignment="1">
      <alignment horizontal="center" vertical="top" wrapText="1"/>
    </xf>
    <xf numFmtId="0" fontId="14" fillId="11" borderId="11" xfId="0" applyFont="1" applyFill="1" applyBorder="1" applyAlignment="1">
      <alignment horizontal="center" vertical="top" wrapText="1"/>
    </xf>
    <xf numFmtId="0" fontId="14" fillId="11" borderId="12" xfId="0" applyFont="1" applyFill="1" applyBorder="1" applyAlignment="1">
      <alignment horizontal="center" vertical="top" wrapText="1"/>
    </xf>
    <xf numFmtId="0" fontId="14" fillId="11" borderId="17" xfId="0" applyFont="1" applyFill="1" applyBorder="1" applyAlignment="1">
      <alignment horizontal="center" vertical="top"/>
    </xf>
    <xf numFmtId="0" fontId="14" fillId="11" borderId="28" xfId="0" applyFont="1" applyFill="1" applyBorder="1" applyAlignment="1">
      <alignment horizontal="center" vertical="top"/>
    </xf>
    <xf numFmtId="0" fontId="14" fillId="11" borderId="11" xfId="0" applyFont="1" applyFill="1" applyBorder="1" applyAlignment="1">
      <alignment horizontal="center" vertical="top"/>
    </xf>
    <xf numFmtId="0" fontId="14" fillId="8" borderId="20" xfId="0" applyFont="1" applyFill="1" applyBorder="1" applyAlignment="1">
      <alignment horizontal="center" vertical="top" wrapText="1"/>
    </xf>
    <xf numFmtId="0" fontId="14" fillId="8" borderId="27" xfId="0" applyFont="1" applyFill="1" applyBorder="1" applyAlignment="1">
      <alignment horizontal="center" vertical="top" wrapText="1"/>
    </xf>
    <xf numFmtId="0" fontId="14" fillId="8" borderId="15" xfId="0" applyFont="1" applyFill="1" applyBorder="1" applyAlignment="1">
      <alignment horizontal="center" vertical="top" wrapText="1"/>
    </xf>
    <xf numFmtId="0" fontId="24" fillId="5" borderId="20" xfId="0" applyFont="1" applyFill="1" applyBorder="1" applyAlignment="1">
      <alignment horizontal="center" vertical="top"/>
    </xf>
    <xf numFmtId="0" fontId="26" fillId="0" borderId="27" xfId="0" applyFont="1" applyBorder="1"/>
    <xf numFmtId="0" fontId="27" fillId="5" borderId="1" xfId="0" applyFont="1" applyFill="1" applyBorder="1" applyAlignment="1">
      <alignment horizontal="center" vertical="top"/>
    </xf>
    <xf numFmtId="0" fontId="29" fillId="0" borderId="2" xfId="0" applyFont="1" applyBorder="1"/>
    <xf numFmtId="0" fontId="29" fillId="0" borderId="26" xfId="0" applyFont="1" applyBorder="1"/>
    <xf numFmtId="0" fontId="51" fillId="3" borderId="19" xfId="5" applyFont="1" applyFill="1" applyBorder="1" applyAlignment="1">
      <alignment horizontal="center" vertical="center" wrapText="1"/>
    </xf>
    <xf numFmtId="0" fontId="49" fillId="0" borderId="11" xfId="5" applyFont="1" applyBorder="1"/>
    <xf numFmtId="0" fontId="14" fillId="3" borderId="25" xfId="0" applyFont="1" applyFill="1" applyBorder="1" applyAlignment="1">
      <alignment horizontal="center" vertical="top" wrapText="1"/>
    </xf>
    <xf numFmtId="0" fontId="14" fillId="3" borderId="19" xfId="0" applyFont="1" applyFill="1" applyBorder="1" applyAlignment="1">
      <alignment horizontal="center" vertical="center" wrapText="1"/>
    </xf>
    <xf numFmtId="0" fontId="25" fillId="0" borderId="11" xfId="0" applyFont="1" applyBorder="1"/>
    <xf numFmtId="0" fontId="25" fillId="0" borderId="27" xfId="0" applyFont="1" applyBorder="1"/>
  </cellXfs>
  <cellStyles count="6">
    <cellStyle name="Normal" xfId="0" builtinId="0"/>
    <cellStyle name="Normal 2" xfId="1" xr:uid="{422B673C-590C-46A4-84D3-EF0F9ECD5EB5}"/>
    <cellStyle name="Normal 3" xfId="2" xr:uid="{9519C1D5-B358-4A6A-AAA4-8EEABEF3B8C7}"/>
    <cellStyle name="Normal 4" xfId="3" xr:uid="{402AE7A4-D4DF-4870-8A24-8BF407423554}"/>
    <cellStyle name="Normal 5" xfId="5" xr:uid="{D2D10DEF-2539-4914-9B61-E3706B7F6112}"/>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25" Type="http://schemas.microsoft.com/office/2022/11/relationships/FeaturePropertyBag" Target="featurePropertyBag/featurePropertyBag.xml"/><Relationship Id="rId2" Type="http://schemas.openxmlformats.org/officeDocument/2006/relationships/worksheet" Target="worksheets/sheet2.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alcChain" Target="calcChain.xml"/><Relationship Id="rId5" Type="http://schemas.openxmlformats.org/officeDocument/2006/relationships/worksheet" Target="worksheets/sheet5.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Summary%20and%20Table%20of%20Conten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and Table of Content"/>
    </sheetNames>
    <sheetDataSet>
      <sheetData sheetId="0"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0"/>
  <sheetViews>
    <sheetView tabSelected="1" zoomScale="34" zoomScaleNormal="60" workbookViewId="0">
      <selection activeCell="C4" sqref="C4"/>
    </sheetView>
  </sheetViews>
  <sheetFormatPr defaultColWidth="14.453125" defaultRowHeight="50" customHeight="1" x14ac:dyDescent="0.35"/>
  <cols>
    <col min="1" max="1" width="19.6328125" customWidth="1"/>
    <col min="2" max="2" width="27.81640625" customWidth="1"/>
    <col min="3" max="3" width="23.7265625" customWidth="1"/>
    <col min="4" max="4" width="24.54296875" customWidth="1"/>
    <col min="5" max="5" width="25.36328125" customWidth="1"/>
    <col min="6" max="6" width="29.81640625" customWidth="1"/>
    <col min="7" max="7" width="29.90625" customWidth="1"/>
    <col min="8" max="8" width="20.7265625" customWidth="1"/>
    <col min="9" max="26" width="8.7265625" customWidth="1"/>
  </cols>
  <sheetData>
    <row r="1" spans="1:7" ht="50" customHeight="1" x14ac:dyDescent="0.35">
      <c r="A1" s="637" t="s">
        <v>4534</v>
      </c>
      <c r="B1" s="637"/>
      <c r="C1" s="637"/>
      <c r="D1" s="637"/>
      <c r="E1" s="637"/>
      <c r="F1" s="637"/>
      <c r="G1" s="3" t="s">
        <v>4533</v>
      </c>
    </row>
    <row r="2" spans="1:7" ht="23.5" customHeight="1" x14ac:dyDescent="0.35">
      <c r="A2" s="639" t="s">
        <v>4155</v>
      </c>
      <c r="B2" s="639"/>
      <c r="C2" s="639"/>
      <c r="D2" s="639"/>
      <c r="E2" s="639"/>
      <c r="F2" s="639"/>
      <c r="G2" s="639"/>
    </row>
    <row r="3" spans="1:7" ht="52.5" customHeight="1" x14ac:dyDescent="0.35">
      <c r="A3" s="8" t="s">
        <v>4142</v>
      </c>
      <c r="B3" s="638"/>
      <c r="C3" s="638"/>
      <c r="D3" s="638"/>
      <c r="E3" s="638"/>
      <c r="F3" s="638"/>
      <c r="G3" s="638"/>
    </row>
    <row r="4" spans="1:7" ht="52.5" customHeight="1" x14ac:dyDescent="0.35">
      <c r="A4" s="8" t="s">
        <v>4156</v>
      </c>
      <c r="B4" s="4"/>
      <c r="C4" s="8" t="s">
        <v>4157</v>
      </c>
      <c r="D4" s="4"/>
      <c r="E4" s="8" t="s">
        <v>4158</v>
      </c>
      <c r="F4" s="607"/>
      <c r="G4" s="608"/>
    </row>
    <row r="5" spans="1:7" ht="15.5" x14ac:dyDescent="0.35">
      <c r="A5" s="620" t="s">
        <v>4143</v>
      </c>
      <c r="B5" s="5" t="s">
        <v>0</v>
      </c>
      <c r="C5" s="6" t="b">
        <v>1</v>
      </c>
      <c r="D5" s="5" t="s">
        <v>4145</v>
      </c>
      <c r="E5" s="6" t="b">
        <v>1</v>
      </c>
      <c r="F5" s="609" t="s">
        <v>4535</v>
      </c>
      <c r="G5" s="610"/>
    </row>
    <row r="6" spans="1:7" ht="14.5" x14ac:dyDescent="0.35">
      <c r="A6" s="620"/>
      <c r="B6" s="5" t="s">
        <v>2</v>
      </c>
      <c r="C6" s="6" t="b">
        <v>1</v>
      </c>
      <c r="D6" s="5" t="s">
        <v>4146</v>
      </c>
      <c r="E6" s="6" t="b">
        <v>1</v>
      </c>
      <c r="F6" s="611">
        <f>COUNTIF(C5:E11,TRUE)</f>
        <v>9</v>
      </c>
      <c r="G6" s="612"/>
    </row>
    <row r="7" spans="1:7" ht="14.5" x14ac:dyDescent="0.35">
      <c r="A7" s="620"/>
      <c r="B7" s="5" t="s">
        <v>4</v>
      </c>
      <c r="C7" s="6" t="b">
        <v>1</v>
      </c>
      <c r="D7" s="622"/>
      <c r="E7" s="623"/>
      <c r="F7" s="613"/>
      <c r="G7" s="614"/>
    </row>
    <row r="8" spans="1:7" ht="14.5" x14ac:dyDescent="0.35">
      <c r="A8" s="620"/>
      <c r="B8" s="5" t="s">
        <v>6</v>
      </c>
      <c r="C8" s="6" t="b">
        <v>1</v>
      </c>
      <c r="D8" s="624"/>
      <c r="E8" s="625"/>
      <c r="F8" s="613"/>
      <c r="G8" s="614"/>
    </row>
    <row r="9" spans="1:7" ht="14.5" x14ac:dyDescent="0.35">
      <c r="A9" s="620"/>
      <c r="B9" s="5" t="s">
        <v>1</v>
      </c>
      <c r="C9" s="6" t="b">
        <v>1</v>
      </c>
      <c r="D9" s="624"/>
      <c r="E9" s="625"/>
      <c r="F9" s="613"/>
      <c r="G9" s="614"/>
    </row>
    <row r="10" spans="1:7" ht="14.5" x14ac:dyDescent="0.35">
      <c r="A10" s="620"/>
      <c r="B10" s="5" t="s">
        <v>3</v>
      </c>
      <c r="C10" s="6" t="b">
        <v>1</v>
      </c>
      <c r="D10" s="624"/>
      <c r="E10" s="625"/>
      <c r="F10" s="613"/>
      <c r="G10" s="614"/>
    </row>
    <row r="11" spans="1:7" ht="14.5" x14ac:dyDescent="0.35">
      <c r="A11" s="620"/>
      <c r="B11" s="5" t="s">
        <v>4144</v>
      </c>
      <c r="C11" s="6" t="b">
        <v>1</v>
      </c>
      <c r="D11" s="626"/>
      <c r="E11" s="627"/>
      <c r="F11" s="615"/>
      <c r="G11" s="616"/>
    </row>
    <row r="12" spans="1:7" ht="50" customHeight="1" x14ac:dyDescent="0.35">
      <c r="A12" s="8" t="s">
        <v>4147</v>
      </c>
      <c r="B12" s="14" t="s">
        <v>4152</v>
      </c>
      <c r="C12" s="14" t="s">
        <v>4148</v>
      </c>
      <c r="D12" s="15" t="s">
        <v>4149</v>
      </c>
      <c r="E12" s="15" t="s">
        <v>4150</v>
      </c>
      <c r="F12" s="15" t="s">
        <v>4151</v>
      </c>
      <c r="G12" s="7"/>
    </row>
    <row r="13" spans="1:7" ht="50" customHeight="1" x14ac:dyDescent="0.35">
      <c r="A13" s="9" t="s">
        <v>4153</v>
      </c>
      <c r="B13" s="617"/>
      <c r="C13" s="617"/>
      <c r="D13" s="617"/>
      <c r="E13" s="617"/>
      <c r="F13" s="617"/>
      <c r="G13" s="617"/>
    </row>
    <row r="14" spans="1:7" ht="50" customHeight="1" x14ac:dyDescent="0.35">
      <c r="A14" s="620" t="s">
        <v>4154</v>
      </c>
      <c r="B14" s="618">
        <v>1</v>
      </c>
      <c r="C14" s="618"/>
      <c r="D14" s="618"/>
      <c r="E14" s="618"/>
      <c r="F14" s="618"/>
      <c r="G14" s="618"/>
    </row>
    <row r="15" spans="1:7" ht="50" customHeight="1" x14ac:dyDescent="0.35">
      <c r="A15" s="620"/>
      <c r="B15" s="618">
        <v>2</v>
      </c>
      <c r="C15" s="618"/>
      <c r="D15" s="618"/>
      <c r="E15" s="618"/>
      <c r="F15" s="618"/>
      <c r="G15" s="618"/>
    </row>
    <row r="16" spans="1:7" ht="50" customHeight="1" thickBot="1" x14ac:dyDescent="0.4">
      <c r="A16" s="621"/>
      <c r="B16" s="619">
        <v>3</v>
      </c>
      <c r="C16" s="619"/>
      <c r="D16" s="619"/>
      <c r="E16" s="619"/>
      <c r="F16" s="619"/>
      <c r="G16" s="619"/>
    </row>
    <row r="17" spans="1:11" ht="27" customHeight="1" x14ac:dyDescent="0.35">
      <c r="A17" s="604" t="s">
        <v>4137</v>
      </c>
      <c r="B17" s="605"/>
      <c r="C17" s="605"/>
      <c r="D17" s="605"/>
      <c r="E17" s="605"/>
      <c r="F17" s="605"/>
      <c r="G17" s="606"/>
    </row>
    <row r="18" spans="1:11" ht="50" customHeight="1" x14ac:dyDescent="0.35">
      <c r="A18" s="10" t="s">
        <v>0</v>
      </c>
      <c r="B18" s="10" t="s">
        <v>2</v>
      </c>
      <c r="C18" s="11" t="s">
        <v>4</v>
      </c>
      <c r="D18" s="562" t="s">
        <v>6</v>
      </c>
      <c r="E18" s="10" t="s">
        <v>1</v>
      </c>
      <c r="F18" s="628" t="s">
        <v>4159</v>
      </c>
      <c r="G18" s="628"/>
    </row>
    <row r="19" spans="1:11" ht="50" customHeight="1" x14ac:dyDescent="0.35">
      <c r="A19" s="632">
        <f>Emergency!D477</f>
        <v>0.5</v>
      </c>
      <c r="B19" s="633">
        <f>OPD!D551</f>
        <v>0.5</v>
      </c>
      <c r="C19" s="634">
        <f>'Labour Room'!D439</f>
        <v>0.5</v>
      </c>
      <c r="D19" s="635">
        <f>IPD!D497</f>
        <v>0.5</v>
      </c>
      <c r="E19" s="635">
        <f>Lab!D354</f>
        <v>0.5</v>
      </c>
      <c r="F19" s="629"/>
      <c r="G19" s="629"/>
    </row>
    <row r="20" spans="1:11" ht="50" customHeight="1" x14ac:dyDescent="0.35">
      <c r="A20" s="632"/>
      <c r="B20" s="633"/>
      <c r="C20" s="634"/>
      <c r="D20" s="635"/>
      <c r="E20" s="635"/>
      <c r="F20" s="629"/>
      <c r="G20" s="629"/>
    </row>
    <row r="21" spans="1:11" ht="50" customHeight="1" x14ac:dyDescent="0.35">
      <c r="A21" s="12" t="s">
        <v>3</v>
      </c>
      <c r="B21" s="13" t="s">
        <v>5</v>
      </c>
      <c r="C21" s="13" t="s">
        <v>4160</v>
      </c>
      <c r="D21" s="636" t="s">
        <v>4146</v>
      </c>
      <c r="E21" s="636"/>
      <c r="F21" s="630">
        <f>(Emergency!B477+OPD!B551+IPD!B497+'Labour Room'!B439+Lab!B354+Radio!B280+Pharmacy!B290+'Aux Ser'!B257+'Gen Admin'!B650)/(Emergency!C477+OPD!C551+IPD!C497+'Labour Room'!C439+Lab!C354+Radio!C280+Pharmacy!C290+'Aux Ser'!C257+'Gen Admin'!C650)</f>
        <v>0.4998282967032967</v>
      </c>
      <c r="G21" s="631"/>
    </row>
    <row r="22" spans="1:11" ht="50" customHeight="1" x14ac:dyDescent="0.35">
      <c r="A22" s="635">
        <f>Radio!D280</f>
        <v>0.5</v>
      </c>
      <c r="B22" s="635">
        <f>Pharmacy!D290</f>
        <v>0.5</v>
      </c>
      <c r="C22" s="635">
        <f>'Aux Ser'!D257</f>
        <v>0.5</v>
      </c>
      <c r="D22" s="635">
        <f>'Gen Admin'!D650</f>
        <v>0.4990791896869245</v>
      </c>
      <c r="E22" s="635"/>
      <c r="F22" s="630"/>
      <c r="G22" s="631"/>
    </row>
    <row r="23" spans="1:11" ht="50" customHeight="1" x14ac:dyDescent="0.35">
      <c r="A23" s="635"/>
      <c r="B23" s="635"/>
      <c r="C23" s="635"/>
      <c r="D23" s="635"/>
      <c r="E23" s="635"/>
      <c r="F23" s="630"/>
      <c r="G23" s="631"/>
    </row>
    <row r="24" spans="1:11" ht="50" customHeight="1" x14ac:dyDescent="0.35">
      <c r="A24" s="603" t="str">
        <f>UPPER(" Area of Concern wise")</f>
        <v xml:space="preserve"> AREA OF CONCERN WISE</v>
      </c>
      <c r="B24" s="603"/>
      <c r="C24" s="603"/>
      <c r="D24" s="603"/>
      <c r="E24" s="603"/>
      <c r="F24" s="603"/>
      <c r="G24" s="603"/>
    </row>
    <row r="25" spans="1:11" ht="50" customHeight="1" x14ac:dyDescent="0.35">
      <c r="A25" s="47" t="s">
        <v>7</v>
      </c>
      <c r="B25" s="656">
        <f>(Emergency!B469+OPD!B543+IPD!B489+'Labour Room'!B431+Lab!B346+Radio!B272+Pharmacy!B282+'Aux Ser'!B249+'Gen Admin'!B642)/(Emergency!C469+OPD!C543+IPD!C489+'Labour Room'!C431+Lab!C346+Radio!C272+Pharmacy!C282+'Aux Ser'!C249+'Gen Admin'!C642)</f>
        <v>0.5</v>
      </c>
      <c r="C25" s="656"/>
      <c r="D25" s="47" t="s">
        <v>11</v>
      </c>
      <c r="E25" s="656">
        <f>(Emergency!B473+OPD!B547+IPD!B493+'Labour Room'!B435+Lab!B350+Radio!B276+Pharmacy!B286+'Aux Ser'!B253+'Gen Admin'!B646)/(Emergency!C473+OPD!C547+IPD!C493+'Labour Room'!C435+Lab!C350+Radio!C276+Pharmacy!C286+'Aux Ser'!C253+'Gen Admin'!C646)</f>
        <v>0.5</v>
      </c>
      <c r="F25" s="656"/>
      <c r="G25" s="656"/>
      <c r="J25" s="1"/>
    </row>
    <row r="26" spans="1:11" ht="50" customHeight="1" x14ac:dyDescent="0.35">
      <c r="A26" s="47" t="s">
        <v>8</v>
      </c>
      <c r="B26" s="656">
        <f>(Emergency!B470+OPD!B544+IPD!B490+'Labour Room'!B432+Lab!B347+Radio!B273+Pharmacy!B283+'Aux Ser'!B250+'Gen Admin'!B643)/(Emergency!C470+OPD!C544+IPD!C490+'Labour Room'!C432+Lab!C347+Radio!C273+Pharmacy!C283+'Aux Ser'!C250+'Gen Admin'!C643)</f>
        <v>0.5</v>
      </c>
      <c r="C26" s="656"/>
      <c r="D26" s="47" t="s">
        <v>12</v>
      </c>
      <c r="E26" s="656">
        <f>(Emergency!B474+OPD!B548+IPD!B494+'Labour Room'!B436+Lab!B351+Radio!B277+Pharmacy!B287+'Aux Ser'!B254+'Gen Admin'!B647)/(Emergency!C474+OPD!C548+IPD!C494+'Labour Room'!C436+Lab!C351+Radio!C277+Pharmacy!C287+'Aux Ser'!C254+'Gen Admin'!C647)</f>
        <v>0.5</v>
      </c>
      <c r="F26" s="656"/>
      <c r="G26" s="656"/>
    </row>
    <row r="27" spans="1:11" ht="50" customHeight="1" x14ac:dyDescent="0.35">
      <c r="A27" s="47" t="s">
        <v>9</v>
      </c>
      <c r="B27" s="656">
        <f>(Emergency!B471+OPD!B545+IPD!B491+'Labour Room'!B433+Lab!B348+Radio!B274+Pharmacy!B284+'Aux Ser'!B251+'Gen Admin'!B644)/(Emergency!C471+OPD!C545+IPD!C491+'Labour Room'!C433+Lab!C348+Radio!C274+Pharmacy!C284+'Aux Ser'!C251+'Gen Admin'!C644)</f>
        <v>0.5</v>
      </c>
      <c r="C27" s="656"/>
      <c r="D27" s="48" t="s">
        <v>4167</v>
      </c>
      <c r="E27" s="656">
        <f>(Emergency!B475+OPD!B549+IPD!B495+'Labour Room'!B437+Lab!B352+Radio!B278+Pharmacy!B288+'Aux Ser'!B255+'Gen Admin'!B648)/(Emergency!C475+OPD!C549+IPD!C495+'Labour Room'!C437+Lab!C352+Radio!C278+Pharmacy!C288+'Aux Ser'!C255+'Gen Admin'!C648)</f>
        <v>0.5</v>
      </c>
      <c r="F27" s="656"/>
      <c r="G27" s="656"/>
    </row>
    <row r="28" spans="1:11" ht="50" customHeight="1" x14ac:dyDescent="0.35">
      <c r="A28" s="47" t="s">
        <v>10</v>
      </c>
      <c r="B28" s="656">
        <f>(Emergency!B472+OPD!B546+IPD!B492+'Labour Room'!B434+Lab!B349+Radio!B275+Pharmacy!B285+'Aux Ser'!B252+'Gen Admin'!B645)/(Emergency!C472+OPD!C546+IPD!C492+'Labour Room'!C434+Lab!C349+Radio!C275+Pharmacy!C285+'Aux Ser'!C252+'Gen Admin'!C645)</f>
        <v>0.49892241379310343</v>
      </c>
      <c r="C28" s="656"/>
      <c r="D28" s="47" t="s">
        <v>13</v>
      </c>
      <c r="E28" s="656">
        <f>(Emergency!B476+OPD!B550+IPD!B496+'Labour Room'!B438+Lab!B353+Radio!B279+Pharmacy!B289+'Aux Ser'!B256+'Gen Admin'!B649)/(Emergency!C476+OPD!C550+IPD!C496+'Labour Room'!C438+Lab!C353+Radio!C279+Pharmacy!C289+'Aux Ser'!C256+'Gen Admin'!C649)</f>
        <v>0.5</v>
      </c>
      <c r="F28" s="656"/>
      <c r="G28" s="656"/>
    </row>
    <row r="29" spans="1:11" ht="50" customHeight="1" x14ac:dyDescent="0.35">
      <c r="A29" s="653" t="s">
        <v>4168</v>
      </c>
      <c r="B29" s="652"/>
      <c r="C29" s="652"/>
      <c r="D29" s="652"/>
      <c r="E29" s="652"/>
      <c r="F29" s="654"/>
      <c r="G29" s="16" t="s">
        <v>14</v>
      </c>
      <c r="H29" s="2"/>
      <c r="I29" s="2"/>
      <c r="J29" s="2"/>
      <c r="K29" s="2"/>
    </row>
    <row r="30" spans="1:11" ht="28.5" customHeight="1" x14ac:dyDescent="0.35">
      <c r="A30" s="646" t="s">
        <v>15</v>
      </c>
      <c r="B30" s="643"/>
      <c r="C30" s="643"/>
      <c r="D30" s="643"/>
      <c r="E30" s="643"/>
      <c r="F30" s="643"/>
      <c r="G30" s="647"/>
      <c r="H30" s="2"/>
      <c r="I30" s="2"/>
      <c r="J30" s="2"/>
      <c r="K30" s="2"/>
    </row>
    <row r="31" spans="1:11" ht="50" customHeight="1" x14ac:dyDescent="0.35">
      <c r="A31" s="391" t="s">
        <v>16</v>
      </c>
      <c r="B31" s="645" t="s">
        <v>17</v>
      </c>
      <c r="C31" s="643"/>
      <c r="D31" s="643"/>
      <c r="E31" s="643"/>
      <c r="F31" s="644"/>
      <c r="G31" s="392">
        <f>(Emergency!H5+OPD!H5+IPD!H5+'Labour Room'!H43+Pharmacy!H5+'Gen Admin'!H5)/(Emergency!I5+OPD!I5+IPD!I5+'Labour Room'!I43+Pharmacy!I5+'Gen Admin'!I5)</f>
        <v>0.5</v>
      </c>
      <c r="H31" s="2"/>
      <c r="I31" s="2"/>
      <c r="J31" s="2"/>
      <c r="K31" s="2"/>
    </row>
    <row r="32" spans="1:11" ht="50" customHeight="1" x14ac:dyDescent="0.35">
      <c r="A32" s="391" t="s">
        <v>18</v>
      </c>
      <c r="B32" s="645" t="s">
        <v>19</v>
      </c>
      <c r="C32" s="643"/>
      <c r="D32" s="643"/>
      <c r="E32" s="643"/>
      <c r="F32" s="644"/>
      <c r="G32" s="392">
        <f>(OPD!H19+IPD!H8+'Labour Room'!H45+'Gen Admin'!H9)/(OPD!I19+IPD!I8+'Labour Room'!I45+'Gen Admin'!I9)</f>
        <v>0.5</v>
      </c>
      <c r="H32" s="2"/>
      <c r="I32" s="2"/>
      <c r="J32" s="2"/>
      <c r="K32" s="2"/>
    </row>
    <row r="33" spans="1:11" ht="50" customHeight="1" x14ac:dyDescent="0.35">
      <c r="A33" s="391" t="s">
        <v>20</v>
      </c>
      <c r="B33" s="645" t="s">
        <v>21</v>
      </c>
      <c r="C33" s="643"/>
      <c r="D33" s="643"/>
      <c r="E33" s="643"/>
      <c r="F33" s="644"/>
      <c r="G33" s="392">
        <f>(Emergency!H14+OPD!H38+'Labour Room'!H55+Lab!H5+Radio!H5+'Gen Admin'!H12)/(Emergency!I14+OPD!I38+'Labour Room'!I55+Lab!I5+Radio!I5+'Gen Admin'!I12)</f>
        <v>0.5</v>
      </c>
      <c r="H33" s="2"/>
      <c r="I33" s="2"/>
      <c r="J33" s="2"/>
      <c r="K33" s="2"/>
    </row>
    <row r="34" spans="1:11" ht="50" customHeight="1" x14ac:dyDescent="0.35">
      <c r="A34" s="391" t="s">
        <v>22</v>
      </c>
      <c r="B34" s="640" t="s">
        <v>23</v>
      </c>
      <c r="C34" s="643"/>
      <c r="D34" s="643"/>
      <c r="E34" s="643"/>
      <c r="F34" s="644"/>
      <c r="G34" s="393">
        <f>(OPD!H40+IPD!H16+Lab!H14+Pharmacy!H8+'Gen Admin'!H17)/(OPD!I40+IPD!I16+Lab!I14+Pharmacy!I8+'Gen Admin'!I17)</f>
        <v>0.5</v>
      </c>
      <c r="H34" s="2"/>
      <c r="I34" s="2"/>
      <c r="J34" s="2"/>
      <c r="K34" s="2"/>
    </row>
    <row r="35" spans="1:11" ht="50" customHeight="1" x14ac:dyDescent="0.35">
      <c r="A35" s="391" t="s">
        <v>24</v>
      </c>
      <c r="B35" s="645" t="s">
        <v>4551</v>
      </c>
      <c r="C35" s="643"/>
      <c r="D35" s="643"/>
      <c r="E35" s="643"/>
      <c r="F35" s="644"/>
      <c r="G35" s="392">
        <f>(Emergency!H20+Pharmacy!H14+'Aux Ser'!H5+'Gen Admin'!H39)/(Emergency!I20+Pharmacy!I14+'Aux Ser'!I5+'Gen Admin'!I39)</f>
        <v>0.5</v>
      </c>
      <c r="H35" s="2"/>
      <c r="I35" s="2"/>
      <c r="J35" s="2"/>
      <c r="K35" s="2"/>
    </row>
    <row r="36" spans="1:11" ht="50" customHeight="1" x14ac:dyDescent="0.35">
      <c r="A36" s="391" t="s">
        <v>25</v>
      </c>
      <c r="B36" s="645" t="s">
        <v>26</v>
      </c>
      <c r="C36" s="643"/>
      <c r="D36" s="643"/>
      <c r="E36" s="643"/>
      <c r="F36" s="644"/>
      <c r="G36" s="392">
        <f>(Emergency!H23+OPD!H64+IPD!H21+Lab!H20+'Gen Admin'!H52)/(Emergency!I23+OPD!I64+IPD!I21+Lab!I20+'Gen Admin'!I52)</f>
        <v>0.5</v>
      </c>
      <c r="H36" s="2"/>
      <c r="I36" s="2"/>
      <c r="J36" s="2"/>
      <c r="K36" s="2"/>
    </row>
    <row r="37" spans="1:11" ht="26" customHeight="1" x14ac:dyDescent="0.35">
      <c r="A37" s="646" t="s">
        <v>27</v>
      </c>
      <c r="B37" s="643"/>
      <c r="C37" s="643"/>
      <c r="D37" s="643"/>
      <c r="E37" s="643"/>
      <c r="F37" s="643"/>
      <c r="G37" s="647"/>
      <c r="H37" s="2"/>
      <c r="I37" s="2"/>
      <c r="J37" s="2"/>
      <c r="K37" s="2"/>
    </row>
    <row r="38" spans="1:11" ht="50" customHeight="1" x14ac:dyDescent="0.35">
      <c r="A38" s="391" t="s">
        <v>28</v>
      </c>
      <c r="B38" s="640" t="s">
        <v>29</v>
      </c>
      <c r="C38" s="643"/>
      <c r="D38" s="643"/>
      <c r="E38" s="643"/>
      <c r="F38" s="644"/>
      <c r="G38" s="392">
        <f>(Emergency!H26+OPD!H67+IPD!H24+'Labour Room'!H58+Lab!H23+Radio!H10+Pharmacy!H23+'Aux Ser'!H14+'Gen Admin'!H57)/(Emergency!I26+OPD!I67+IPD!I24+'Labour Room'!I58+Lab!I23+Radio!I10+Pharmacy!I23+'Aux Ser'!I14+'Gen Admin'!I57)</f>
        <v>0.5</v>
      </c>
      <c r="H38" s="2"/>
      <c r="I38" s="2"/>
      <c r="J38" s="2"/>
      <c r="K38" s="2"/>
    </row>
    <row r="39" spans="1:11" ht="50" customHeight="1" x14ac:dyDescent="0.35">
      <c r="A39" s="391" t="s">
        <v>30</v>
      </c>
      <c r="B39" s="640" t="s">
        <v>4550</v>
      </c>
      <c r="C39" s="643"/>
      <c r="D39" s="643"/>
      <c r="E39" s="643"/>
      <c r="F39" s="644"/>
      <c r="G39" s="392">
        <f>(Emergency!H35+OPD!H81+IPD!H33+'Labour Room'!H63+Lab!H30+Radio!H18+Pharmacy!H29+'Gen Admin'!H81)/(Emergency!I35+OPD!I81+IPD!I33+'Labour Room'!I63+Lab!I30+Radio!I18+Pharmacy!I29+'Gen Admin'!I81)</f>
        <v>0.5</v>
      </c>
      <c r="H39" s="2"/>
      <c r="I39" s="2"/>
      <c r="J39" s="2"/>
      <c r="K39" s="2"/>
    </row>
    <row r="40" spans="1:11" ht="50" customHeight="1" x14ac:dyDescent="0.35">
      <c r="A40" s="391" t="s">
        <v>31</v>
      </c>
      <c r="B40" s="640" t="s">
        <v>32</v>
      </c>
      <c r="C40" s="643"/>
      <c r="D40" s="643"/>
      <c r="E40" s="643"/>
      <c r="F40" s="644"/>
      <c r="G40" s="392">
        <f>(Emergency!H45+OPD!H90+IPD!H44+'Labour Room'!H68+Lab!H33+Radio!H21+Pharmacy!H32+'Aux Ser'!H16+'Gen Admin'!H102)/(Emergency!I45+OPD!I90+IPD!I44+'Labour Room'!I68+Lab!I33+Radio!I21+Pharmacy!I32+'Aux Ser'!I16+'Gen Admin'!I102)</f>
        <v>0.5</v>
      </c>
      <c r="H40" s="2"/>
      <c r="I40" s="2"/>
      <c r="J40" s="2"/>
      <c r="K40" s="2"/>
    </row>
    <row r="41" spans="1:11" ht="50" customHeight="1" x14ac:dyDescent="0.35">
      <c r="A41" s="391" t="s">
        <v>33</v>
      </c>
      <c r="B41" s="640" t="s">
        <v>34</v>
      </c>
      <c r="C41" s="643"/>
      <c r="D41" s="643"/>
      <c r="E41" s="643"/>
      <c r="F41" s="644"/>
      <c r="G41" s="392">
        <f>(Emergency!H51+OPD!H97+IPD!H53+'Labour Room'!H78+Lab!H37+Radio!H26+Pharmacy!H34+'Gen Admin'!H107)/(Emergency!I51+OPD!I97+IPD!I53+'Labour Room'!I78+Lab!I37+Radio!I26+Pharmacy!I34+'Gen Admin'!I107)</f>
        <v>0.5</v>
      </c>
      <c r="H41" s="2"/>
      <c r="I41" s="2"/>
      <c r="J41" s="2"/>
      <c r="K41" s="2"/>
    </row>
    <row r="42" spans="1:11" ht="50" customHeight="1" x14ac:dyDescent="0.35">
      <c r="A42" s="391" t="s">
        <v>35</v>
      </c>
      <c r="B42" s="640" t="s">
        <v>36</v>
      </c>
      <c r="C42" s="643"/>
      <c r="D42" s="643"/>
      <c r="E42" s="643"/>
      <c r="F42" s="644"/>
      <c r="G42" s="392">
        <f>(Emergency!H57+OPD!H105+IPD!H57+'Labour Room'!H81+Lab!H40+Radio!H28+Pharmacy!H36+'Aux Ser'!H18+'Gen Admin'!H119)/(Emergency!I57+OPD!I105+IPD!I57+'Labour Room'!I81+Lab!I40+Radio!I28+Pharmacy!I36+'Aux Ser'!I18+'Gen Admin'!I119)</f>
        <v>0.5</v>
      </c>
      <c r="H42" s="2"/>
      <c r="I42" s="2"/>
      <c r="J42" s="2"/>
      <c r="K42" s="2"/>
    </row>
    <row r="43" spans="1:11" ht="50" customHeight="1" x14ac:dyDescent="0.35">
      <c r="A43" s="646" t="s">
        <v>37</v>
      </c>
      <c r="B43" s="643"/>
      <c r="C43" s="643"/>
      <c r="D43" s="643"/>
      <c r="E43" s="643"/>
      <c r="F43" s="643"/>
      <c r="G43" s="647"/>
      <c r="H43" s="2"/>
      <c r="I43" s="2"/>
      <c r="J43" s="2"/>
      <c r="K43" s="2"/>
    </row>
    <row r="44" spans="1:11" ht="50" customHeight="1" x14ac:dyDescent="0.35">
      <c r="A44" s="391" t="s">
        <v>38</v>
      </c>
      <c r="B44" s="640" t="s">
        <v>39</v>
      </c>
      <c r="C44" s="643"/>
      <c r="D44" s="643"/>
      <c r="E44" s="643"/>
      <c r="F44" s="644"/>
      <c r="G44" s="392">
        <f>(Emergency!H62+OPD!H112+IPD!H71+'Labour Room'!H84+Lab!H47+Radio!H34+Pharmacy!H43+'Aux Ser'!H22+'Gen Admin'!H132)/(Emergency!I62+OPD!I112+IPD!I71+'Labour Room'!I84+Lab!I47+Radio!I34+Pharmacy!I43+'Aux Ser'!I22+'Gen Admin'!I132)</f>
        <v>0.5</v>
      </c>
      <c r="H44" s="2"/>
      <c r="I44" s="2"/>
      <c r="J44" s="2"/>
      <c r="K44" s="2"/>
    </row>
    <row r="45" spans="1:11" ht="50" customHeight="1" x14ac:dyDescent="0.35">
      <c r="A45" s="391" t="s">
        <v>40</v>
      </c>
      <c r="B45" s="645" t="s">
        <v>4138</v>
      </c>
      <c r="C45" s="643"/>
      <c r="D45" s="643"/>
      <c r="E45" s="643"/>
      <c r="F45" s="644"/>
      <c r="G45" s="392">
        <f>(Emergency!H88+OPD!H135+IPD!H93+'Labour Room'!H99+Lab!H58+Radio!H46+Pharmacy!H56+'Aux Ser'!H29+'Gen Admin'!H158)/(Emergency!I88+OPD!I135+IPD!I93+'Labour Room'!I99+Lab!I58+Radio!I46+Pharmacy!I56+'Aux Ser'!I29+'Gen Admin'!I158)</f>
        <v>0.5</v>
      </c>
      <c r="H45" s="2"/>
      <c r="I45" s="2"/>
      <c r="J45" s="2"/>
      <c r="K45" s="2"/>
    </row>
    <row r="46" spans="1:11" ht="50" customHeight="1" x14ac:dyDescent="0.35">
      <c r="A46" s="391" t="s">
        <v>41</v>
      </c>
      <c r="B46" s="645" t="s">
        <v>4065</v>
      </c>
      <c r="C46" s="643"/>
      <c r="D46" s="643"/>
      <c r="E46" s="643"/>
      <c r="F46" s="644"/>
      <c r="G46" s="392">
        <f>(Emergency!H93+OPD!H141+IPD!H98+'Labour Room'!H103+Lab!H65+Radio!H54+Pharmacy!H62+'Aux Ser'!H35+'Gen Admin'!H172)/(Emergency!I93+OPD!I141+IPD!I98+'Labour Room'!I103+Lab!I65+Radio!I54+Pharmacy!I62+'Aux Ser'!I35+'Gen Admin'!I172)</f>
        <v>0.5</v>
      </c>
      <c r="H46" s="2"/>
      <c r="I46" s="2"/>
      <c r="J46" s="2"/>
      <c r="K46" s="2"/>
    </row>
    <row r="47" spans="1:11" ht="50" customHeight="1" x14ac:dyDescent="0.35">
      <c r="A47" s="391" t="s">
        <v>43</v>
      </c>
      <c r="B47" s="640" t="s">
        <v>42</v>
      </c>
      <c r="C47" s="643"/>
      <c r="D47" s="643"/>
      <c r="E47" s="643"/>
      <c r="F47" s="644"/>
      <c r="G47" s="392">
        <f>(Emergency!H98+OPD!H147+IPD!H104+'Labour Room'!H107+Lab!H70+Radio!H58+Pharmacy!H67+'Aux Ser'!H40+'Gen Admin'!H182)/(Emergency!I98+OPD!I147+IPD!I104+'Labour Room'!I107+Lab!I70+Radio!I58+Pharmacy!I67+'Aux Ser'!I40+'Gen Admin'!I182)</f>
        <v>0.5</v>
      </c>
      <c r="H47" s="2"/>
      <c r="I47" s="2"/>
      <c r="J47" s="2"/>
      <c r="K47" s="2"/>
    </row>
    <row r="48" spans="1:11" ht="50" customHeight="1" x14ac:dyDescent="0.35">
      <c r="A48" s="391" t="s">
        <v>44</v>
      </c>
      <c r="B48" s="645" t="s">
        <v>4552</v>
      </c>
      <c r="C48" s="643"/>
      <c r="D48" s="643"/>
      <c r="E48" s="643"/>
      <c r="F48" s="644"/>
      <c r="G48" s="392">
        <f>(Emergency!H104+OPD!H160+IPD!H110+'Labour Room'!H113+Lab!H72+Radio!H60+Pharmacy!H69+'Aux Ser'!H44+'Gen Admin'!H205)/(Emergency!I104+OPD!I160+IPD!I110+'Labour Room'!I113+Lab!I72+Radio!I60+Pharmacy!I69+'Aux Ser'!I44+'Gen Admin'!I205)</f>
        <v>0.5</v>
      </c>
      <c r="H48" s="2"/>
      <c r="I48" s="2"/>
      <c r="J48" s="2"/>
      <c r="K48" s="2"/>
    </row>
    <row r="49" spans="1:11" ht="50" customHeight="1" x14ac:dyDescent="0.35">
      <c r="A49" s="391" t="s">
        <v>3533</v>
      </c>
      <c r="B49" s="645" t="s">
        <v>45</v>
      </c>
      <c r="C49" s="643"/>
      <c r="D49" s="643"/>
      <c r="E49" s="643"/>
      <c r="F49" s="644"/>
      <c r="G49" s="392">
        <f>(Emergency!H121+OPD!H166+IPD!H122+'Labour Room'!H122+Lab!H76+Radio!H64+Pharmacy!H90+'Aux Ser'!H47+'Gen Admin'!H207)/(Emergency!I121+OPD!I166+IPD!I122+'Labour Room'!I122+Lab!I76+Radio!I64+Pharmacy!I90+'Aux Ser'!I47+'Gen Admin'!I207)</f>
        <v>0.5</v>
      </c>
      <c r="H49" s="2"/>
      <c r="I49" s="2"/>
      <c r="J49" s="2"/>
      <c r="K49" s="2"/>
    </row>
    <row r="50" spans="1:11" ht="50" customHeight="1" x14ac:dyDescent="0.35">
      <c r="A50" s="391" t="s">
        <v>3541</v>
      </c>
      <c r="B50" s="640" t="s">
        <v>3549</v>
      </c>
      <c r="C50" s="641"/>
      <c r="D50" s="641"/>
      <c r="E50" s="641"/>
      <c r="F50" s="642"/>
      <c r="G50" s="394">
        <f>(Emergency!H134+OPD!H176+IPD!H134+'Labour Room'!H137+Lab!H86+Radio!H73+Pharmacy!H94+'Aux Ser'!H55+'Gen Admin'!H213)/(Emergency!I134+OPD!I176+IPD!I134+'Labour Room'!I137+Lab!I86+Radio!I73+Pharmacy!I94+'Aux Ser'!I55+'Gen Admin'!I213)</f>
        <v>0.5</v>
      </c>
      <c r="H50" s="2"/>
      <c r="I50" s="2"/>
      <c r="J50" s="2"/>
      <c r="K50" s="2"/>
    </row>
    <row r="51" spans="1:11" ht="26" customHeight="1" x14ac:dyDescent="0.35">
      <c r="A51" s="646" t="s">
        <v>46</v>
      </c>
      <c r="B51" s="643"/>
      <c r="C51" s="643"/>
      <c r="D51" s="643"/>
      <c r="E51" s="643"/>
      <c r="F51" s="643"/>
      <c r="G51" s="647"/>
      <c r="H51" s="2"/>
      <c r="I51" s="2"/>
      <c r="J51" s="2"/>
      <c r="K51" s="2"/>
    </row>
    <row r="52" spans="1:11" ht="50" customHeight="1" x14ac:dyDescent="0.35">
      <c r="A52" s="391" t="s">
        <v>47</v>
      </c>
      <c r="B52" s="640" t="s">
        <v>48</v>
      </c>
      <c r="C52" s="643"/>
      <c r="D52" s="643"/>
      <c r="E52" s="643"/>
      <c r="F52" s="644"/>
      <c r="G52" s="392">
        <f>(Emergency!H147+OPD!H191+IPD!H143+'Labour Room'!H146+Lab!H99+Radio!H83+Pharmacy!H107+'Aux Ser'!H61+'Gen Admin'!H235)/(Emergency!I147+OPD!I191+IPD!I143+'Labour Room'!I146+Lab!I99+Radio!I83+Pharmacy!I107+'Aux Ser'!I61+'Gen Admin'!I235)</f>
        <v>0.5</v>
      </c>
      <c r="H52" s="2"/>
      <c r="I52" s="2"/>
      <c r="J52" s="2"/>
      <c r="K52" s="2"/>
    </row>
    <row r="53" spans="1:11" ht="50" customHeight="1" x14ac:dyDescent="0.35">
      <c r="A53" s="391" t="s">
        <v>49</v>
      </c>
      <c r="B53" s="640" t="s">
        <v>472</v>
      </c>
      <c r="C53" s="643"/>
      <c r="D53" s="643"/>
      <c r="E53" s="643"/>
      <c r="F53" s="644"/>
      <c r="G53" s="392">
        <f>(Emergency!H153+OPD!H194+IPD!H147+'Labour Room'!H151+Lab!H110+Radio!H91+Pharmacy!H110+'Gen Admin'!H245)/(Emergency!I153+OPD!I194+IPD!I147+'Labour Room'!I151+Lab!I110+Radio!I91+Pharmacy!I110+'Gen Admin'!I245)</f>
        <v>0.49473684210526314</v>
      </c>
      <c r="H53" s="2"/>
      <c r="I53" s="2"/>
      <c r="J53" s="2"/>
      <c r="K53" s="2"/>
    </row>
    <row r="54" spans="1:11" ht="50" customHeight="1" x14ac:dyDescent="0.35">
      <c r="A54" s="391" t="s">
        <v>50</v>
      </c>
      <c r="B54" s="640" t="s">
        <v>4141</v>
      </c>
      <c r="C54" s="643"/>
      <c r="D54" s="643"/>
      <c r="E54" s="643"/>
      <c r="F54" s="644"/>
      <c r="G54" s="392">
        <f>(Emergency!H164+OPD!H206+IPD!H156+'Labour Room'!H160+Lab!H119+Radio!H98+Pharmacy!H150+'Aux Ser'!H65+'Gen Admin'!H251)/(Emergency!I164+OPD!I206+IPD!I156+'Labour Room'!I160+Lab!I119+Radio!I98+Pharmacy!I150+'Aux Ser'!I65+'Gen Admin'!I251)</f>
        <v>0.5</v>
      </c>
      <c r="H54" s="2"/>
      <c r="I54" s="2"/>
      <c r="J54" s="2"/>
      <c r="K54" s="2"/>
    </row>
    <row r="55" spans="1:11" ht="50" customHeight="1" x14ac:dyDescent="0.35">
      <c r="A55" s="391" t="s">
        <v>51</v>
      </c>
      <c r="B55" s="640" t="s">
        <v>4553</v>
      </c>
      <c r="C55" s="643"/>
      <c r="D55" s="643"/>
      <c r="E55" s="643"/>
      <c r="F55" s="644"/>
      <c r="G55" s="392">
        <f>(Emergency!H171+OPD!H214+IPD!H164+'Labour Room'!H166+Lab!H124+Radio!H110+Pharmacy!H154+'Aux Ser'!H70+'Gen Admin'!H276)/(Emergency!I171+OPD!I214+IPD!I164+'Labour Room'!I166+Lab!I124+Radio!I110+Pharmacy!I154+'Aux Ser'!I70+'Gen Admin'!I276)</f>
        <v>0.5</v>
      </c>
      <c r="H55" s="2"/>
      <c r="I55" s="2"/>
      <c r="J55" s="2"/>
      <c r="K55" s="2"/>
    </row>
    <row r="56" spans="1:11" ht="50" customHeight="1" x14ac:dyDescent="0.35">
      <c r="A56" s="391" t="s">
        <v>53</v>
      </c>
      <c r="B56" s="640" t="s">
        <v>52</v>
      </c>
      <c r="C56" s="643"/>
      <c r="D56" s="643"/>
      <c r="E56" s="643"/>
      <c r="F56" s="644"/>
      <c r="G56" s="392">
        <f>(Emergency!H180+OPD!H226+IPD!H176+'Labour Room'!H174+Lab!H131+Radio!H117+Pharmacy!H162+'Aux Ser'!H78+'Gen Admin'!H303)/(Emergency!I180+OPD!I226+IPD!I176+'Labour Room'!I174+Lab!I131+Radio!I117+Pharmacy!I162+'Aux Ser'!I78+'Gen Admin'!I303)</f>
        <v>0.5</v>
      </c>
      <c r="H56" s="2"/>
      <c r="I56" s="2"/>
      <c r="J56" s="2"/>
      <c r="K56" s="2"/>
    </row>
    <row r="57" spans="1:11" ht="50" customHeight="1" x14ac:dyDescent="0.35">
      <c r="A57" s="391" t="s">
        <v>54</v>
      </c>
      <c r="B57" s="640" t="s">
        <v>4140</v>
      </c>
      <c r="C57" s="643"/>
      <c r="D57" s="643"/>
      <c r="E57" s="643"/>
      <c r="F57" s="644"/>
      <c r="G57" s="392">
        <f>(IPD!H180+'Aux Ser'!H81+'Gen Admin'!H317)/(IPD!I180+'Aux Ser'!I81+'Gen Admin'!I317)</f>
        <v>0.5</v>
      </c>
      <c r="H57" s="2"/>
      <c r="I57" s="2"/>
      <c r="J57" s="2"/>
      <c r="K57" s="2"/>
    </row>
    <row r="58" spans="1:11" ht="50" customHeight="1" x14ac:dyDescent="0.35">
      <c r="A58" s="391" t="s">
        <v>56</v>
      </c>
      <c r="B58" s="640" t="s">
        <v>4139</v>
      </c>
      <c r="C58" s="643"/>
      <c r="D58" s="643"/>
      <c r="E58" s="643"/>
      <c r="F58" s="644"/>
      <c r="G58" s="392">
        <f>(Emergency!H186+OPD!H229+IPD!H185+'Labour Room'!H177+'Aux Ser'!H93+'Gen Admin'!H319)/(Emergency!I186+OPD!I229+IPD!I185+'Labour Room'!I177+'Aux Ser'!I93+'Gen Admin'!I319)</f>
        <v>0.5</v>
      </c>
      <c r="H58" s="2"/>
      <c r="I58" s="2"/>
      <c r="J58" s="2"/>
      <c r="K58" s="2"/>
    </row>
    <row r="59" spans="1:11" ht="50" customHeight="1" x14ac:dyDescent="0.35">
      <c r="A59" s="391" t="s">
        <v>58</v>
      </c>
      <c r="B59" s="640" t="s">
        <v>55</v>
      </c>
      <c r="C59" s="643"/>
      <c r="D59" s="643"/>
      <c r="E59" s="643"/>
      <c r="F59" s="644"/>
      <c r="G59" s="392">
        <f>('Gen Admin'!H321)/('Gen Admin'!I321)</f>
        <v>0.5</v>
      </c>
      <c r="H59" s="2"/>
      <c r="I59" s="2"/>
      <c r="J59" s="2"/>
      <c r="K59" s="2"/>
    </row>
    <row r="60" spans="1:11" ht="50" customHeight="1" x14ac:dyDescent="0.35">
      <c r="A60" s="391" t="s">
        <v>60</v>
      </c>
      <c r="B60" s="640" t="s">
        <v>57</v>
      </c>
      <c r="C60" s="643"/>
      <c r="D60" s="643"/>
      <c r="E60" s="643"/>
      <c r="F60" s="644"/>
      <c r="G60" s="392">
        <f>('Gen Admin'!H332)/('Gen Admin'!I332)</f>
        <v>0.5</v>
      </c>
      <c r="H60" s="2"/>
      <c r="I60" s="2"/>
      <c r="J60" s="2"/>
      <c r="K60" s="2"/>
    </row>
    <row r="61" spans="1:11" ht="50" customHeight="1" x14ac:dyDescent="0.35">
      <c r="A61" s="391" t="s">
        <v>62</v>
      </c>
      <c r="B61" s="640" t="s">
        <v>59</v>
      </c>
      <c r="C61" s="643"/>
      <c r="D61" s="643"/>
      <c r="E61" s="643"/>
      <c r="F61" s="644"/>
      <c r="G61" s="392">
        <f>(Emergency!H189+Lab!H134+Radio!H120+Pharmacy!H165+'Gen Admin'!H341)/(Emergency!I189+Lab!I134+Radio!I120+Pharmacy!I165+'Gen Admin'!I341)</f>
        <v>0.5</v>
      </c>
      <c r="H61" s="2"/>
      <c r="I61" s="2"/>
      <c r="J61" s="2"/>
      <c r="K61" s="2"/>
    </row>
    <row r="62" spans="1:11" ht="50" customHeight="1" x14ac:dyDescent="0.35">
      <c r="A62" s="391" t="s">
        <v>3561</v>
      </c>
      <c r="B62" s="640" t="s">
        <v>61</v>
      </c>
      <c r="C62" s="643"/>
      <c r="D62" s="643"/>
      <c r="E62" s="643"/>
      <c r="F62" s="644"/>
      <c r="G62" s="392">
        <f>(Emergency!H192+OPD!H231+IPD!H192+'Labour Room'!H180+Lab!H136+Radio!H128+Pharmacy!H167+'Aux Ser'!H105+'Gen Admin'!H358)/(Emergency!I192+OPD!I231+IPD!I192+'Labour Room'!I180+Lab!I136+Radio!I128+Pharmacy!I167+'Aux Ser'!I105+'Gen Admin'!I358)</f>
        <v>0.5</v>
      </c>
      <c r="H62" s="2"/>
      <c r="I62" s="2"/>
      <c r="J62" s="2"/>
      <c r="K62" s="2"/>
    </row>
    <row r="63" spans="1:11" ht="50" customHeight="1" x14ac:dyDescent="0.35">
      <c r="A63" s="391" t="s">
        <v>4067</v>
      </c>
      <c r="B63" s="640" t="s">
        <v>63</v>
      </c>
      <c r="C63" s="643"/>
      <c r="D63" s="643"/>
      <c r="E63" s="643"/>
      <c r="F63" s="644"/>
      <c r="G63" s="392">
        <f>('Aux Ser'!H109+'Gen Admin'!H377)/('Gen Admin'!I377+'Aux Ser'!I109)</f>
        <v>0.5</v>
      </c>
      <c r="H63" s="2"/>
      <c r="I63" s="2"/>
      <c r="J63" s="2"/>
      <c r="K63" s="2"/>
    </row>
    <row r="64" spans="1:11" ht="50" customHeight="1" x14ac:dyDescent="0.35">
      <c r="A64" s="646" t="s">
        <v>64</v>
      </c>
      <c r="B64" s="643"/>
      <c r="C64" s="643"/>
      <c r="D64" s="643"/>
      <c r="E64" s="643"/>
      <c r="F64" s="643"/>
      <c r="G64" s="647"/>
      <c r="H64" s="2"/>
      <c r="I64" s="2"/>
      <c r="J64" s="2"/>
      <c r="K64" s="2"/>
    </row>
    <row r="65" spans="1:11" ht="50" customHeight="1" x14ac:dyDescent="0.35">
      <c r="A65" s="391" t="s">
        <v>65</v>
      </c>
      <c r="B65" s="640" t="s">
        <v>66</v>
      </c>
      <c r="C65" s="643"/>
      <c r="D65" s="643"/>
      <c r="E65" s="643"/>
      <c r="F65" s="644"/>
      <c r="G65" s="392">
        <f>(Emergency!H197+OPD!H237+IPD!H198+'Labour Room'!H185+Lab!H141+Radio!H133+'Gen Admin'!H386)/(Emergency!I197+OPD!I237+IPD!I198+'Labour Room'!I185+Lab!I141+Radio!I133+'Gen Admin'!I386)</f>
        <v>0.5</v>
      </c>
      <c r="H65" s="2"/>
      <c r="I65" s="2"/>
      <c r="J65" s="2"/>
      <c r="K65" s="2"/>
    </row>
    <row r="66" spans="1:11" ht="50" customHeight="1" x14ac:dyDescent="0.35">
      <c r="A66" s="391" t="s">
        <v>67</v>
      </c>
      <c r="B66" s="645" t="s">
        <v>68</v>
      </c>
      <c r="C66" s="643"/>
      <c r="D66" s="643"/>
      <c r="E66" s="643"/>
      <c r="F66" s="644"/>
      <c r="G66" s="392">
        <f>(Emergency!H209+IPD!H205+'Labour Room'!H190)/(Emergency!I209+IPD!I205+'Labour Room'!I190)</f>
        <v>0.5</v>
      </c>
      <c r="H66" s="2"/>
      <c r="I66" s="2"/>
      <c r="J66" s="2"/>
      <c r="K66" s="2"/>
    </row>
    <row r="67" spans="1:11" ht="50" customHeight="1" x14ac:dyDescent="0.35">
      <c r="A67" s="391" t="s">
        <v>69</v>
      </c>
      <c r="B67" s="640" t="s">
        <v>70</v>
      </c>
      <c r="C67" s="643"/>
      <c r="D67" s="643"/>
      <c r="E67" s="643"/>
      <c r="F67" s="644"/>
      <c r="G67" s="392">
        <f>(Emergency!H218+OPD!H250+IPD!H218+'Labour Room'!H202+Lab!H144+Radio!H136+'Gen Admin'!H390)/(Emergency!I218+OPD!I250+IPD!I218+'Labour Room'!I202+Lab!I144+Radio!I136+'Gen Admin'!I390)</f>
        <v>0.5</v>
      </c>
      <c r="H67" s="2"/>
      <c r="I67" s="2"/>
      <c r="J67" s="2"/>
      <c r="K67" s="2"/>
    </row>
    <row r="68" spans="1:11" ht="50" customHeight="1" x14ac:dyDescent="0.35">
      <c r="A68" s="391" t="s">
        <v>71</v>
      </c>
      <c r="B68" s="645" t="s">
        <v>72</v>
      </c>
      <c r="C68" s="643"/>
      <c r="D68" s="643"/>
      <c r="E68" s="643"/>
      <c r="F68" s="644"/>
      <c r="G68" s="392">
        <f>(Emergency!H229+IPD!H228+'Labour Room'!H213+'Gen Admin'!H398)/(Emergency!I229+IPD!I228+'Labour Room'!I213+'Gen Admin'!I398)</f>
        <v>0.5</v>
      </c>
      <c r="H68" s="2"/>
      <c r="I68" s="2"/>
      <c r="J68" s="2"/>
      <c r="K68" s="2"/>
    </row>
    <row r="69" spans="1:11" ht="50" customHeight="1" x14ac:dyDescent="0.35">
      <c r="A69" s="391" t="s">
        <v>73</v>
      </c>
      <c r="B69" s="645" t="s">
        <v>74</v>
      </c>
      <c r="C69" s="643"/>
      <c r="D69" s="643"/>
      <c r="E69" s="643"/>
      <c r="F69" s="644"/>
      <c r="G69" s="392">
        <f>(Emergency!H238+OPD!H256+IPD!H238+'Labour Room'!H219+Radio!H138+'Gen Admin'!H404)/(IPD!I238+Emergency!I238+OPD!I256+'Labour Room'!I219+Radio!I138+'Gen Admin'!I404)</f>
        <v>0.5</v>
      </c>
      <c r="H69" s="2"/>
      <c r="I69" s="2"/>
      <c r="J69" s="2"/>
      <c r="K69" s="2"/>
    </row>
    <row r="70" spans="1:11" ht="50" customHeight="1" x14ac:dyDescent="0.35">
      <c r="A70" s="391" t="s">
        <v>75</v>
      </c>
      <c r="B70" s="645" t="s">
        <v>4078</v>
      </c>
      <c r="C70" s="643"/>
      <c r="D70" s="643"/>
      <c r="E70" s="643"/>
      <c r="F70" s="644"/>
      <c r="G70" s="392">
        <f>(Emergency!H241+OPD!H258+IPD!H241+'Labour Room'!H222+Pharmacy!H173+'Gen Admin'!H407)/(Emergency!I241+OPD!I258+IPD!I241+'Labour Room'!I222+Pharmacy!I173+'Gen Admin'!I407)</f>
        <v>0.5</v>
      </c>
      <c r="H70" s="2"/>
      <c r="I70" s="2"/>
      <c r="J70" s="2"/>
      <c r="K70" s="2"/>
    </row>
    <row r="71" spans="1:11" ht="50" customHeight="1" x14ac:dyDescent="0.35">
      <c r="A71" s="391" t="s">
        <v>76</v>
      </c>
      <c r="B71" s="645" t="s">
        <v>77</v>
      </c>
      <c r="C71" s="643"/>
      <c r="D71" s="643"/>
      <c r="E71" s="643"/>
      <c r="F71" s="644"/>
      <c r="G71" s="392">
        <f>(Emergency!H247+OPD!H268+IPD!H248+'Labour Room'!H226+Pharmacy!H179+'Gen Admin'!H412)/(Emergency!I247+OPD!I268+IPD!I248+'Labour Room'!I226+Pharmacy!I179+'Gen Admin'!I412)</f>
        <v>0.5</v>
      </c>
      <c r="H71" s="2"/>
      <c r="I71" s="2"/>
      <c r="J71" s="2"/>
      <c r="K71" s="2"/>
    </row>
    <row r="72" spans="1:11" ht="50" customHeight="1" x14ac:dyDescent="0.35">
      <c r="A72" s="391" t="s">
        <v>78</v>
      </c>
      <c r="B72" s="640" t="s">
        <v>79</v>
      </c>
      <c r="C72" s="643"/>
      <c r="D72" s="643"/>
      <c r="E72" s="643"/>
      <c r="F72" s="644"/>
      <c r="G72" s="392">
        <f>(Emergency!H259+OPD!H275+IPD!H260+'Labour Room'!H234+Lab!H147+Radio!H140+Pharmacy!H181+'Aux Ser'!H112+'Gen Admin'!H414)/(Emergency!I259+OPD!I275+IPD!I260+'Labour Room'!I234+Lab!I147+Radio!I140+Pharmacy!I181+'Aux Ser'!I112+'Gen Admin'!I414)</f>
        <v>0.5</v>
      </c>
      <c r="H72" s="2"/>
      <c r="I72" s="2"/>
      <c r="J72" s="2"/>
      <c r="K72" s="2"/>
    </row>
    <row r="73" spans="1:11" ht="50" customHeight="1" x14ac:dyDescent="0.35">
      <c r="A73" s="391" t="s">
        <v>80</v>
      </c>
      <c r="B73" s="645" t="s">
        <v>81</v>
      </c>
      <c r="C73" s="643"/>
      <c r="D73" s="643"/>
      <c r="E73" s="643"/>
      <c r="F73" s="644"/>
      <c r="G73" s="392">
        <f>(Emergency!H268+IPD!H269)/(Emergency!I268+IPD!I269)</f>
        <v>0.5</v>
      </c>
      <c r="H73" s="2"/>
      <c r="I73" s="2"/>
      <c r="J73" s="2"/>
      <c r="K73" s="2"/>
    </row>
    <row r="74" spans="1:11" ht="50" customHeight="1" x14ac:dyDescent="0.35">
      <c r="A74" s="391" t="s">
        <v>82</v>
      </c>
      <c r="B74" s="640" t="s">
        <v>106</v>
      </c>
      <c r="C74" s="643"/>
      <c r="D74" s="643"/>
      <c r="E74" s="643"/>
      <c r="F74" s="644"/>
      <c r="G74" s="392">
        <f>(OPD!H284+IPD!H281+Lab!H153)/(Lab!I153++OPD!I284+IPD!I281)</f>
        <v>0.5</v>
      </c>
      <c r="H74" s="2"/>
      <c r="I74" s="2"/>
      <c r="J74" s="2"/>
      <c r="K74" s="2"/>
    </row>
    <row r="75" spans="1:11" ht="50" customHeight="1" x14ac:dyDescent="0.35">
      <c r="A75" s="391" t="s">
        <v>84</v>
      </c>
      <c r="B75" s="640" t="s">
        <v>83</v>
      </c>
      <c r="C75" s="643"/>
      <c r="D75" s="643"/>
      <c r="E75" s="643"/>
      <c r="F75" s="644"/>
      <c r="G75" s="392">
        <f>(Emergency!H277+OPD!H317+IPD!H283+Lab!H155+Radio!H144+Pharmacy!H186+'Aux Ser'!H125+'Gen Admin'!H420)/(Emergency!I277+OPD!I317+IPD!I283+Lab!I155+Radio!I144+Pharmacy!I186+'Aux Ser'!I125+'Gen Admin'!I420)</f>
        <v>0.5</v>
      </c>
      <c r="H75" s="2"/>
      <c r="I75" s="2"/>
      <c r="J75" s="2"/>
      <c r="K75" s="2"/>
    </row>
    <row r="76" spans="1:11" ht="50" customHeight="1" x14ac:dyDescent="0.35">
      <c r="A76" s="391" t="s">
        <v>86</v>
      </c>
      <c r="B76" s="640" t="s">
        <v>85</v>
      </c>
      <c r="C76" s="643"/>
      <c r="D76" s="643"/>
      <c r="E76" s="643"/>
      <c r="F76" s="644"/>
      <c r="G76" s="392">
        <f>(Emergency!H303+OPD!H320+IPD!H286+'Labour Room'!H242+Lab!H159+Radio!H148)/(Emergency!I303+OPD!I320+IPD!I286+'Labour Room'!I242+Lab!I159+Radio!I148)</f>
        <v>0.5</v>
      </c>
      <c r="H76" s="2"/>
      <c r="I76" s="2"/>
      <c r="J76" s="2"/>
      <c r="K76" s="2"/>
    </row>
    <row r="77" spans="1:11" ht="50" hidden="1" customHeight="1" x14ac:dyDescent="0.35">
      <c r="A77" s="391" t="s">
        <v>88</v>
      </c>
      <c r="B77" s="640" t="s">
        <v>87</v>
      </c>
      <c r="C77" s="643"/>
      <c r="D77" s="643"/>
      <c r="E77" s="643"/>
      <c r="F77" s="644"/>
      <c r="G77" s="392"/>
      <c r="H77" s="576"/>
      <c r="I77" s="2"/>
      <c r="J77" s="2"/>
      <c r="K77" s="2"/>
    </row>
    <row r="78" spans="1:11" ht="50" hidden="1" customHeight="1" x14ac:dyDescent="0.35">
      <c r="A78" s="575" t="s">
        <v>90</v>
      </c>
      <c r="B78" s="640" t="s">
        <v>89</v>
      </c>
      <c r="C78" s="643"/>
      <c r="D78" s="643"/>
      <c r="E78" s="643"/>
      <c r="F78" s="644"/>
      <c r="G78" s="392" t="e">
        <f>(IPD!H297)/(IPD!I297)</f>
        <v>#DIV/0!</v>
      </c>
      <c r="H78" s="2"/>
      <c r="I78" s="2"/>
      <c r="J78" s="2"/>
      <c r="K78" s="2"/>
    </row>
    <row r="79" spans="1:11" ht="50" hidden="1" customHeight="1" x14ac:dyDescent="0.35">
      <c r="A79" s="575" t="s">
        <v>92</v>
      </c>
      <c r="B79" s="640" t="s">
        <v>91</v>
      </c>
      <c r="C79" s="643"/>
      <c r="D79" s="643"/>
      <c r="E79" s="643"/>
      <c r="F79" s="644"/>
      <c r="G79" s="392" t="e">
        <f>(Emergency!H306)/(Emergency!I306)</f>
        <v>#DIV/0!</v>
      </c>
      <c r="H79" s="2"/>
      <c r="I79" s="2"/>
      <c r="J79" s="2"/>
      <c r="K79" s="2"/>
    </row>
    <row r="80" spans="1:11" ht="50" customHeight="1" x14ac:dyDescent="0.35">
      <c r="A80" s="391" t="s">
        <v>94</v>
      </c>
      <c r="B80" s="640" t="s">
        <v>4209</v>
      </c>
      <c r="C80" s="643"/>
      <c r="D80" s="643"/>
      <c r="E80" s="643"/>
      <c r="F80" s="644"/>
      <c r="G80" s="392">
        <f>(Emergency!H309+IPD!H299+'Labour Room'!H246+'Gen Admin'!H423)/(Emergency!I309+IPD!I299+'Labour Room'!I246+'Gen Admin'!I423)</f>
        <v>0.5</v>
      </c>
      <c r="H80" s="2"/>
      <c r="I80" s="2"/>
      <c r="J80" s="2"/>
      <c r="K80" s="2"/>
    </row>
    <row r="81" spans="1:11" ht="50" customHeight="1" x14ac:dyDescent="0.35">
      <c r="A81" s="655" t="s">
        <v>93</v>
      </c>
      <c r="B81" s="643"/>
      <c r="C81" s="643"/>
      <c r="D81" s="643"/>
      <c r="E81" s="643"/>
      <c r="F81" s="644"/>
      <c r="G81" s="395"/>
      <c r="H81" s="2"/>
      <c r="I81" s="2"/>
      <c r="J81" s="2"/>
      <c r="K81" s="2"/>
    </row>
    <row r="82" spans="1:11" ht="50" customHeight="1" x14ac:dyDescent="0.35">
      <c r="A82" s="391" t="s">
        <v>96</v>
      </c>
      <c r="B82" s="640" t="s">
        <v>95</v>
      </c>
      <c r="C82" s="643"/>
      <c r="D82" s="643"/>
      <c r="E82" s="643"/>
      <c r="F82" s="644"/>
      <c r="G82" s="392">
        <f>(OPD!H324+IPD!H308)/(OPD!I324+IPD!I308)</f>
        <v>0.5</v>
      </c>
      <c r="H82" s="2"/>
      <c r="I82" s="2"/>
      <c r="J82" s="2"/>
      <c r="K82" s="2"/>
    </row>
    <row r="83" spans="1:11" ht="50" customHeight="1" x14ac:dyDescent="0.35">
      <c r="A83" s="391" t="s">
        <v>98</v>
      </c>
      <c r="B83" s="640" t="s">
        <v>97</v>
      </c>
      <c r="C83" s="643"/>
      <c r="D83" s="643"/>
      <c r="E83" s="643"/>
      <c r="F83" s="644"/>
      <c r="G83" s="392">
        <f>('Labour Room'!H250)/('Labour Room'!I250)</f>
        <v>0.5</v>
      </c>
      <c r="H83" s="2"/>
      <c r="I83" s="2"/>
      <c r="J83" s="2"/>
      <c r="K83" s="2"/>
    </row>
    <row r="84" spans="1:11" ht="50" customHeight="1" x14ac:dyDescent="0.35">
      <c r="A84" s="391" t="s">
        <v>100</v>
      </c>
      <c r="B84" s="640" t="s">
        <v>99</v>
      </c>
      <c r="C84" s="643"/>
      <c r="D84" s="643"/>
      <c r="E84" s="643"/>
      <c r="F84" s="644"/>
      <c r="G84" s="392">
        <f>(IPD!H314+'Labour Room'!H288)/(IPD!I314+'Labour Room'!I288)</f>
        <v>0.5</v>
      </c>
      <c r="H84" s="2"/>
      <c r="I84" s="2"/>
      <c r="J84" s="2"/>
      <c r="K84" s="2"/>
    </row>
    <row r="85" spans="1:11" ht="50" customHeight="1" x14ac:dyDescent="0.35">
      <c r="A85" s="391" t="s">
        <v>102</v>
      </c>
      <c r="B85" s="640" t="s">
        <v>101</v>
      </c>
      <c r="C85" s="643"/>
      <c r="D85" s="643"/>
      <c r="E85" s="643"/>
      <c r="F85" s="644"/>
      <c r="G85" s="392">
        <f>(IPD!H325+'Gen Admin'!H426)/(IPD!I325+'Gen Admin'!I426)</f>
        <v>0.5</v>
      </c>
      <c r="H85" s="2"/>
      <c r="I85" s="2"/>
      <c r="J85" s="2"/>
      <c r="K85" s="2"/>
    </row>
    <row r="86" spans="1:11" ht="50" customHeight="1" x14ac:dyDescent="0.35">
      <c r="A86" s="391" t="s">
        <v>103</v>
      </c>
      <c r="B86" s="640" t="s">
        <v>4554</v>
      </c>
      <c r="C86" s="643"/>
      <c r="D86" s="643"/>
      <c r="E86" s="643"/>
      <c r="F86" s="644"/>
      <c r="G86" s="392">
        <f>(OPD!H350)/(OPD!I350)</f>
        <v>0.5</v>
      </c>
      <c r="H86" s="2"/>
      <c r="I86" s="2"/>
      <c r="J86" s="2"/>
      <c r="K86" s="2"/>
    </row>
    <row r="87" spans="1:11" ht="50" customHeight="1" x14ac:dyDescent="0.35">
      <c r="A87" s="391" t="s">
        <v>105</v>
      </c>
      <c r="B87" s="640" t="s">
        <v>104</v>
      </c>
      <c r="C87" s="643"/>
      <c r="D87" s="643"/>
      <c r="E87" s="643"/>
      <c r="F87" s="644"/>
      <c r="G87" s="392">
        <f>(OPD!H372/OPD!I372)</f>
        <v>0.5</v>
      </c>
      <c r="H87" s="2"/>
      <c r="I87" s="2"/>
      <c r="J87" s="2"/>
      <c r="K87" s="2"/>
    </row>
    <row r="88" spans="1:11" ht="50" customHeight="1" x14ac:dyDescent="0.35">
      <c r="A88" s="646" t="s">
        <v>107</v>
      </c>
      <c r="B88" s="643"/>
      <c r="C88" s="643"/>
      <c r="D88" s="643"/>
      <c r="E88" s="643"/>
      <c r="F88" s="643"/>
      <c r="G88" s="647"/>
      <c r="H88" s="2"/>
      <c r="I88" s="2"/>
      <c r="J88" s="2"/>
      <c r="K88" s="2"/>
    </row>
    <row r="89" spans="1:11" ht="50" customHeight="1" x14ac:dyDescent="0.35">
      <c r="A89" s="391" t="s">
        <v>108</v>
      </c>
      <c r="B89" s="640" t="s">
        <v>4555</v>
      </c>
      <c r="C89" s="643"/>
      <c r="D89" s="643"/>
      <c r="E89" s="643"/>
      <c r="F89" s="644"/>
      <c r="G89" s="392">
        <f>(Emergency!H320+OPD!H389+IPD!H343+'Labour Room'!H298+Lab!H175+Radio!H162+Pharmacy!H191+'Aux Ser'!H129+'Gen Admin'!H430)/(Emergency!I320+OPD!I389+IPD!I343+'Labour Room'!I298+Lab!I175+Radio!I162+Pharmacy!I191+'Aux Ser'!I129+'Gen Admin'!I430)</f>
        <v>0.5</v>
      </c>
      <c r="H89" s="2"/>
      <c r="I89" s="2"/>
      <c r="J89" s="2"/>
      <c r="K89" s="2"/>
    </row>
    <row r="90" spans="1:11" ht="50" customHeight="1" x14ac:dyDescent="0.35">
      <c r="A90" s="391" t="s">
        <v>109</v>
      </c>
      <c r="B90" s="640" t="s">
        <v>110</v>
      </c>
      <c r="C90" s="643"/>
      <c r="D90" s="643"/>
      <c r="E90" s="643"/>
      <c r="F90" s="644"/>
      <c r="G90" s="392">
        <f>(Emergency!H325+OPD!H394+IPD!H349+'Labour Room'!H302+Lab!H179+Radio!H165+'Aux Ser'!H132+'Gen Admin'!H454)/(Emergency!I325+OPD!I394+IPD!I349+'Labour Room'!I302+Lab!I179+Radio!I165+'Aux Ser'!I132+'Gen Admin'!I454)</f>
        <v>0.5</v>
      </c>
      <c r="H90" s="2"/>
      <c r="I90" s="2"/>
      <c r="J90" s="2"/>
      <c r="K90" s="2"/>
    </row>
    <row r="91" spans="1:11" ht="50" customHeight="1" x14ac:dyDescent="0.35">
      <c r="A91" s="391" t="s">
        <v>111</v>
      </c>
      <c r="B91" s="640" t="s">
        <v>4164</v>
      </c>
      <c r="C91" s="643"/>
      <c r="D91" s="643"/>
      <c r="E91" s="643"/>
      <c r="F91" s="644"/>
      <c r="G91" s="392">
        <f>(Emergency!H335+OPD!H403+IPD!H359+'Labour Room'!H310+Lab!H190+'Aux Ser'!H137+'Gen Admin'!H458)/(Emergency!I335+OPD!I403+IPD!I359+'Labour Room'!I310+Lab!I190+'Aux Ser'!I137+'Gen Admin'!I458)</f>
        <v>0.5</v>
      </c>
      <c r="H91" s="2"/>
      <c r="I91" s="2"/>
      <c r="J91" s="2"/>
      <c r="K91" s="2"/>
    </row>
    <row r="92" spans="1:11" ht="50" customHeight="1" x14ac:dyDescent="0.35">
      <c r="A92" s="391" t="s">
        <v>112</v>
      </c>
      <c r="B92" s="645" t="s">
        <v>113</v>
      </c>
      <c r="C92" s="643"/>
      <c r="D92" s="643"/>
      <c r="E92" s="643"/>
      <c r="F92" s="644"/>
      <c r="G92" s="392">
        <f>(Emergency!H341+OPD!H407+IPD!H364+'Labour Room'!H319+Lab!H195+'Aux Ser'!H144+'Gen Admin'!H465)/(Emergency!I341+OPD!I407+IPD!I364+'Labour Room'!I319+Lab!I195+'Aux Ser'!I144+'Gen Admin'!I465)</f>
        <v>0.5</v>
      </c>
      <c r="H92" s="2"/>
      <c r="I92" s="2"/>
      <c r="J92" s="2"/>
      <c r="K92" s="2"/>
    </row>
    <row r="93" spans="1:11" ht="50" customHeight="1" x14ac:dyDescent="0.35">
      <c r="A93" s="391" t="s">
        <v>114</v>
      </c>
      <c r="B93" s="645" t="s">
        <v>115</v>
      </c>
      <c r="C93" s="643"/>
      <c r="D93" s="643"/>
      <c r="E93" s="643"/>
      <c r="F93" s="644"/>
      <c r="G93" s="392">
        <f>(Emergency!H352+OPD!H416+IPD!H374+'Labour Room'!H326+Lab!H202+Radio!H173+Pharmacy!H195+'Gen Admin'!H468)/(Emergency!I352+OPD!I416+IPD!I374+'Labour Room'!I326+Lab!I202+Radio!I173+Pharmacy!I195+'Gen Admin'!I468)</f>
        <v>0.5</v>
      </c>
      <c r="H93" s="2"/>
      <c r="I93" s="2"/>
      <c r="J93" s="2"/>
      <c r="K93" s="2"/>
    </row>
    <row r="94" spans="1:11" ht="50" customHeight="1" x14ac:dyDescent="0.35">
      <c r="A94" s="391" t="s">
        <v>116</v>
      </c>
      <c r="B94" s="640" t="s">
        <v>117</v>
      </c>
      <c r="C94" s="643"/>
      <c r="D94" s="643"/>
      <c r="E94" s="643"/>
      <c r="F94" s="644"/>
      <c r="G94" s="392">
        <f>(Emergency!H363+OPD!H427+IPD!H383+'Labour Room'!H332+Lab!H211+Radio!H178+Pharmacy!H197+'Gen Admin'!H471)/(Emergency!I363+OPD!I427+IPD!I383+'Labour Room'!I332+Lab!I211+Radio!I178+Pharmacy!I197+'Gen Admin'!I471)</f>
        <v>0.5</v>
      </c>
      <c r="H94" s="2"/>
      <c r="I94" s="2"/>
      <c r="J94" s="2"/>
      <c r="K94" s="2"/>
    </row>
    <row r="95" spans="1:11" ht="50" customHeight="1" x14ac:dyDescent="0.35">
      <c r="A95" s="646" t="s">
        <v>118</v>
      </c>
      <c r="B95" s="643"/>
      <c r="C95" s="643"/>
      <c r="D95" s="643"/>
      <c r="E95" s="643"/>
      <c r="F95" s="643"/>
      <c r="G95" s="647"/>
      <c r="H95" s="2"/>
      <c r="I95" s="2"/>
      <c r="J95" s="2"/>
      <c r="K95" s="2"/>
    </row>
    <row r="96" spans="1:11" ht="50" customHeight="1" x14ac:dyDescent="0.35">
      <c r="A96" s="391" t="s">
        <v>119</v>
      </c>
      <c r="B96" s="645" t="s">
        <v>120</v>
      </c>
      <c r="C96" s="643"/>
      <c r="D96" s="643"/>
      <c r="E96" s="643"/>
      <c r="F96" s="644"/>
      <c r="G96" s="392">
        <f>(Emergency!H380+OPD!H442+IPD!H399+'Labour Room'!H342+Lab!H229+'Gen Admin'!H492)/(Emergency!I380+OPD!I442+IPD!I399+'Labour Room'!I342+Lab!I229+'Gen Admin'!I492)</f>
        <v>0.5</v>
      </c>
      <c r="H96" s="2"/>
      <c r="I96" s="2"/>
      <c r="J96" s="2"/>
      <c r="K96" s="2"/>
    </row>
    <row r="97" spans="1:11" ht="50" customHeight="1" x14ac:dyDescent="0.35">
      <c r="A97" s="391" t="s">
        <v>121</v>
      </c>
      <c r="B97" s="645" t="s">
        <v>122</v>
      </c>
      <c r="C97" s="643"/>
      <c r="D97" s="643"/>
      <c r="E97" s="643"/>
      <c r="F97" s="644"/>
      <c r="G97" s="392">
        <f>(OPD!H444+IPD!H401+'Labour Room'!H344+'Gen Admin'!H508)/(OPD!I444+IPD!I401+'Labour Room'!I344+'Gen Admin'!I508)</f>
        <v>0.5</v>
      </c>
      <c r="H97" s="2"/>
      <c r="I97" s="2"/>
      <c r="J97" s="2"/>
      <c r="K97" s="2"/>
    </row>
    <row r="98" spans="1:11" ht="50" customHeight="1" x14ac:dyDescent="0.35">
      <c r="A98" s="391" t="s">
        <v>123</v>
      </c>
      <c r="B98" s="640" t="s">
        <v>4556</v>
      </c>
      <c r="C98" s="643"/>
      <c r="D98" s="643"/>
      <c r="E98" s="643"/>
      <c r="F98" s="644"/>
      <c r="G98" s="392">
        <f>(Emergency!H382+OPD!H446+IPD!H403+'Labour Room'!H348+Lab!H231+Radio!H186+Pharmacy!H202+'Aux Ser'!H152+'Gen Admin'!H522)/(Emergency!I382+OPD!I446+IPD!I403+'Labour Room'!I348+Lab!I231+Radio!I186+Pharmacy!I202+'Aux Ser'!I152+'Gen Admin'!I522)</f>
        <v>0.5</v>
      </c>
      <c r="H98" s="2"/>
      <c r="I98" s="2"/>
      <c r="J98" s="2"/>
      <c r="K98" s="2"/>
    </row>
    <row r="99" spans="1:11" ht="50" customHeight="1" x14ac:dyDescent="0.35">
      <c r="A99" s="391" t="s">
        <v>124</v>
      </c>
      <c r="B99" s="640" t="s">
        <v>4557</v>
      </c>
      <c r="C99" s="643"/>
      <c r="D99" s="643"/>
      <c r="E99" s="643"/>
      <c r="F99" s="644"/>
      <c r="G99" s="392">
        <f>(Emergency!H391+OPD!H455+IPD!H411+'Labour Room'!H355+Lab!H250+Radio!H195+Pharmacy!H210+'Aux Ser'!H160+'Gen Admin'!H530)/(Emergency!I391+OPD!I455+IPD!I411+'Labour Room'!I355+Lab!I250+Radio!I195+Pharmacy!I210+'Aux Ser'!I160+'Gen Admin'!I530)</f>
        <v>0.5</v>
      </c>
      <c r="H99" s="2"/>
      <c r="I99" s="2"/>
      <c r="J99" s="2"/>
      <c r="K99" s="2"/>
    </row>
    <row r="100" spans="1:11" ht="50" customHeight="1" x14ac:dyDescent="0.35">
      <c r="A100" s="391" t="s">
        <v>125</v>
      </c>
      <c r="B100" s="640" t="s">
        <v>4045</v>
      </c>
      <c r="C100" s="643"/>
      <c r="D100" s="643"/>
      <c r="E100" s="643"/>
      <c r="F100" s="644"/>
      <c r="G100" s="392">
        <f>(Emergency!H408+OPD!H471+IPD!H427+'Labour Room'!H370+Lab!H276+Radio!H211+Pharmacy!H228+'Aux Ser'!H194+'Gen Admin'!H541)/(Emergency!I408+OPD!I471+IPD!I427+'Labour Room'!I370+Lab!I276+Radio!I211+Pharmacy!I228+'Aux Ser'!I194+'Gen Admin'!I541)</f>
        <v>0.5</v>
      </c>
      <c r="H100" s="2"/>
      <c r="I100" s="2"/>
      <c r="J100" s="2"/>
      <c r="K100" s="2"/>
    </row>
    <row r="101" spans="1:11" ht="50" customHeight="1" x14ac:dyDescent="0.35">
      <c r="A101" s="391" t="s">
        <v>126</v>
      </c>
      <c r="B101" s="640" t="s">
        <v>4519</v>
      </c>
      <c r="C101" s="643"/>
      <c r="D101" s="643"/>
      <c r="E101" s="643"/>
      <c r="F101" s="644"/>
      <c r="G101" s="392">
        <f>(Emergency!H412+OPD!H475+IPD!H431+'Labour Room'!H374+Lab!H280+Radio!H215+Pharmacy!H232+'Aux Ser'!H194+'Gen Admin'!H545)/(Emergency!I412+OPD!I475+IPD!I431+'Labour Room'!I374+Lab!I280+Radio!I215+Pharmacy!I232+'Aux Ser'!I194+'Gen Admin'!I545)</f>
        <v>0.5</v>
      </c>
      <c r="H101" s="2"/>
      <c r="I101" s="2"/>
      <c r="J101" s="2"/>
      <c r="K101" s="2"/>
    </row>
    <row r="102" spans="1:11" ht="50" customHeight="1" x14ac:dyDescent="0.35">
      <c r="A102" s="391" t="s">
        <v>1634</v>
      </c>
      <c r="B102" s="645" t="s">
        <v>4520</v>
      </c>
      <c r="C102" s="643"/>
      <c r="D102" s="643"/>
      <c r="E102" s="643"/>
      <c r="F102" s="644"/>
      <c r="G102" s="392">
        <f>(Emergency!H418+OPD!H481+IPD!H438+'Labour Room'!H382+Lab!H285+Radio!H220+Pharmacy!H237+'Aux Ser'!H199+'Gen Admin'!H565)/(Emergency!I418+OPD!I481+IPD!I438+'Labour Room'!I382+Lab!I285+Radio!I220+Pharmacy!I237+'Aux Ser'!I199+'Gen Admin'!I565)</f>
        <v>0.5</v>
      </c>
      <c r="H102" s="2"/>
      <c r="I102" s="2"/>
      <c r="J102" s="2"/>
      <c r="K102" s="2"/>
    </row>
    <row r="103" spans="1:11" ht="50" customHeight="1" x14ac:dyDescent="0.35">
      <c r="A103" s="391" t="s">
        <v>4001</v>
      </c>
      <c r="B103" s="645" t="s">
        <v>4521</v>
      </c>
      <c r="C103" s="643"/>
      <c r="D103" s="643"/>
      <c r="E103" s="643"/>
      <c r="F103" s="644"/>
      <c r="G103" s="392">
        <f>(Emergency!H421+OPD!H485+IPD!H443+'Labour Room'!H385+Lab!H289+Radio!H225+Pharmacy!H242+'Aux Ser'!H204+'Gen Admin'!H573)/(Emergency!I421+OPD!I485+IPD!I443+'Labour Room'!I385+Lab!I289+Radio!I225+Pharmacy!I242+'Aux Ser'!I204+'Gen Admin'!I573)</f>
        <v>0.5</v>
      </c>
      <c r="H103" s="2"/>
      <c r="I103" s="2"/>
      <c r="J103" s="2"/>
      <c r="K103" s="2"/>
    </row>
    <row r="104" spans="1:11" ht="50" customHeight="1" x14ac:dyDescent="0.35">
      <c r="A104" s="391" t="s">
        <v>4052</v>
      </c>
      <c r="B104" s="640" t="s">
        <v>4522</v>
      </c>
      <c r="C104" s="641"/>
      <c r="D104" s="641"/>
      <c r="E104" s="641"/>
      <c r="F104" s="642"/>
      <c r="G104" s="392">
        <f>(Emergency!H424+OPD!H491+IPD!H450+'Labour Room'!H388+Lab!H297+Radio!H228+Pharmacy!H249+'Gen Admin'!H579)/(Emergency!I424+OPD!I491+IPD!I450+'Labour Room'!I388+Lab!I297+Radio!I228+Pharmacy!I249+'Gen Admin'!I579)</f>
        <v>0.5</v>
      </c>
      <c r="H104" s="2"/>
      <c r="I104" s="2"/>
      <c r="J104" s="2"/>
      <c r="K104" s="2"/>
    </row>
    <row r="105" spans="1:11" ht="50" hidden="1" customHeight="1" x14ac:dyDescent="0.35">
      <c r="A105" s="391" t="s">
        <v>4165</v>
      </c>
      <c r="B105" s="640" t="s">
        <v>4166</v>
      </c>
      <c r="C105" s="641"/>
      <c r="D105" s="641"/>
      <c r="E105" s="641"/>
      <c r="F105" s="642"/>
      <c r="G105" s="394" t="e">
        <f>(Emergency!#REF!+OPD!#REF!+IPD!#REF!+#REF!+'Labour Room'!#REF!+#REF!+#REF!+#REF!+'Gen Admin'!#REF!)/(Emergency!#REF!+OPD!#REF!+IPD!#REF!+#REF!+'Labour Room'!#REF!+#REF!+#REF!+#REF!+'Gen Admin'!#REF!)</f>
        <v>#REF!</v>
      </c>
      <c r="H105" s="2"/>
      <c r="I105" s="2"/>
      <c r="J105" s="2"/>
      <c r="K105" s="2"/>
    </row>
    <row r="106" spans="1:11" ht="50" customHeight="1" x14ac:dyDescent="0.35">
      <c r="A106" s="651" t="s">
        <v>128</v>
      </c>
      <c r="B106" s="652"/>
      <c r="C106" s="652"/>
      <c r="D106" s="652"/>
      <c r="E106" s="652"/>
      <c r="F106" s="652"/>
      <c r="G106" s="647"/>
      <c r="H106" s="2"/>
      <c r="I106" s="2"/>
      <c r="J106" s="2"/>
      <c r="K106" s="2"/>
    </row>
    <row r="107" spans="1:11" ht="50" customHeight="1" x14ac:dyDescent="0.35">
      <c r="A107" s="391" t="s">
        <v>129</v>
      </c>
      <c r="B107" s="640" t="s">
        <v>130</v>
      </c>
      <c r="C107" s="643"/>
      <c r="D107" s="643"/>
      <c r="E107" s="643"/>
      <c r="F107" s="644"/>
      <c r="G107" s="392">
        <f>(Emergency!H428+OPD!H495+IPD!H454+'Labour Room'!H391+Lab!H301+Radio!H233+Pharmacy!H253+'Aux Ser'!H209+'Gen Admin'!H594)/(Emergency!I428+OPD!I495+IPD!I454+'Labour Room'!I391+Lab!I301+Radio!I233+Pharmacy!I253+'Aux Ser'!I209+'Gen Admin'!I594)</f>
        <v>0.5</v>
      </c>
      <c r="H107" s="2"/>
      <c r="I107" s="2"/>
      <c r="J107" s="2"/>
      <c r="K107" s="2"/>
    </row>
    <row r="108" spans="1:11" ht="50" customHeight="1" x14ac:dyDescent="0.35">
      <c r="A108" s="391" t="s">
        <v>131</v>
      </c>
      <c r="B108" s="640" t="s">
        <v>132</v>
      </c>
      <c r="C108" s="643"/>
      <c r="D108" s="643"/>
      <c r="E108" s="643"/>
      <c r="F108" s="644"/>
      <c r="G108" s="392">
        <f>(Emergency!H437+OPD!H506+IPD!H457+'Labour Room'!H395+Lab!H309+Radio!H238+Pharmacy!H255+'Aux Ser'!H214+'Gen Admin'!H602)/(Emergency!I437+OPD!I506+IPD!I457+'Labour Room'!I395+Lab!I309+Radio!I238+Pharmacy!I255+'Aux Ser'!I214+'Gen Admin'!I602)</f>
        <v>0.5</v>
      </c>
      <c r="H108" s="2"/>
      <c r="I108" s="2"/>
      <c r="J108" s="2"/>
      <c r="K108" s="2"/>
    </row>
    <row r="109" spans="1:11" ht="50" customHeight="1" x14ac:dyDescent="0.35">
      <c r="A109" s="391" t="s">
        <v>133</v>
      </c>
      <c r="B109" s="640" t="s">
        <v>134</v>
      </c>
      <c r="C109" s="643"/>
      <c r="D109" s="643"/>
      <c r="E109" s="643"/>
      <c r="F109" s="644"/>
      <c r="G109" s="392">
        <f>(Emergency!H443+OPD!H508+IPD!H462+'Labour Room'!H399+Lab!H316+Radio!H243+Pharmacy!H259+'Aux Ser'!H219+'Gen Admin'!H607)/(Emergency!I443+OPD!I508+IPD!I462+'Labour Room'!I399+Lab!I316+Radio!I243+Pharmacy!I259+'Aux Ser'!I219+'Gen Admin'!I607)</f>
        <v>0.5</v>
      </c>
      <c r="H109" s="2"/>
      <c r="I109" s="2"/>
      <c r="J109" s="2"/>
      <c r="K109" s="2"/>
    </row>
    <row r="110" spans="1:11" ht="50" customHeight="1" thickBot="1" x14ac:dyDescent="0.4">
      <c r="A110" s="396" t="s">
        <v>135</v>
      </c>
      <c r="B110" s="648" t="s">
        <v>136</v>
      </c>
      <c r="C110" s="649"/>
      <c r="D110" s="649"/>
      <c r="E110" s="649"/>
      <c r="F110" s="650"/>
      <c r="G110" s="397">
        <f>(Emergency!H446+OPD!H514+IPD!H466+'Labour Room'!H412+Lab!H321+Radio!H246+Pharmacy!H264+'Aux Ser'!H222+'Gen Admin'!H613)/(Emergency!I446+OPD!I514+IPD!I466+'Labour Room'!I412+Lab!I321+Radio!I246+Pharmacy!I264+'Aux Ser'!I222+'Gen Admin'!I613)</f>
        <v>0.5</v>
      </c>
      <c r="H110" s="2"/>
      <c r="I110" s="2"/>
      <c r="J110" s="2"/>
      <c r="K110" s="2"/>
    </row>
  </sheetData>
  <sheetProtection algorithmName="SHA-512" hashValue="Fn5YFu4sIRwmYa2vW6U7lDMxMlJcKbLDHfrxTwcb5L9f4VediBup5TuITsQ4d/Gs8/bnjKUt9KypD4nTTdGRjQ==" saltValue="aMqxRjnel+Ej/hOdgGRzFg==" spinCount="100000" sheet="1" objects="1" scenarios="1"/>
  <protectedRanges>
    <protectedRange sqref="B3:G3 B4 D4 F4 C5:C11 E5:E6 B13:G16" name="Range1"/>
  </protectedRanges>
  <mergeCells count="117">
    <mergeCell ref="B80:F80"/>
    <mergeCell ref="A81:F81"/>
    <mergeCell ref="B82:F82"/>
    <mergeCell ref="B76:F76"/>
    <mergeCell ref="B77:F77"/>
    <mergeCell ref="B78:F78"/>
    <mergeCell ref="B79:F79"/>
    <mergeCell ref="B70:F70"/>
    <mergeCell ref="E25:G25"/>
    <mergeCell ref="E26:G26"/>
    <mergeCell ref="E27:G27"/>
    <mergeCell ref="E28:G28"/>
    <mergeCell ref="B25:C25"/>
    <mergeCell ref="B26:C26"/>
    <mergeCell ref="B27:C27"/>
    <mergeCell ref="B28:C28"/>
    <mergeCell ref="B61:F61"/>
    <mergeCell ref="B71:F71"/>
    <mergeCell ref="B72:F72"/>
    <mergeCell ref="B73:F73"/>
    <mergeCell ref="B75:F75"/>
    <mergeCell ref="B65:F65"/>
    <mergeCell ref="B66:F66"/>
    <mergeCell ref="B48:F48"/>
    <mergeCell ref="B60:F60"/>
    <mergeCell ref="B62:F62"/>
    <mergeCell ref="B63:F63"/>
    <mergeCell ref="A64:G64"/>
    <mergeCell ref="B38:F38"/>
    <mergeCell ref="B39:F39"/>
    <mergeCell ref="B40:F40"/>
    <mergeCell ref="B41:F41"/>
    <mergeCell ref="B42:F42"/>
    <mergeCell ref="A43:G43"/>
    <mergeCell ref="B44:F44"/>
    <mergeCell ref="B45:F45"/>
    <mergeCell ref="B47:F47"/>
    <mergeCell ref="B49:F49"/>
    <mergeCell ref="B46:F46"/>
    <mergeCell ref="A51:G51"/>
    <mergeCell ref="B52:F52"/>
    <mergeCell ref="B53:F53"/>
    <mergeCell ref="B55:F55"/>
    <mergeCell ref="B56:F56"/>
    <mergeCell ref="B57:F57"/>
    <mergeCell ref="B59:F59"/>
    <mergeCell ref="A29:F29"/>
    <mergeCell ref="A30:G30"/>
    <mergeCell ref="B31:F31"/>
    <mergeCell ref="B32:F32"/>
    <mergeCell ref="B33:F33"/>
    <mergeCell ref="B34:F34"/>
    <mergeCell ref="B35:F35"/>
    <mergeCell ref="B36:F36"/>
    <mergeCell ref="A37:G37"/>
    <mergeCell ref="A95:G95"/>
    <mergeCell ref="B96:F96"/>
    <mergeCell ref="B97:F97"/>
    <mergeCell ref="B98:F98"/>
    <mergeCell ref="B109:F109"/>
    <mergeCell ref="B110:F110"/>
    <mergeCell ref="B99:F99"/>
    <mergeCell ref="B101:F101"/>
    <mergeCell ref="B102:F102"/>
    <mergeCell ref="B103:F103"/>
    <mergeCell ref="A106:G106"/>
    <mergeCell ref="B107:F107"/>
    <mergeCell ref="B108:F108"/>
    <mergeCell ref="B105:F105"/>
    <mergeCell ref="A1:F1"/>
    <mergeCell ref="B3:G3"/>
    <mergeCell ref="A2:G2"/>
    <mergeCell ref="B50:F50"/>
    <mergeCell ref="B58:F58"/>
    <mergeCell ref="B54:F54"/>
    <mergeCell ref="B104:F104"/>
    <mergeCell ref="B100:F100"/>
    <mergeCell ref="B67:F67"/>
    <mergeCell ref="B68:F68"/>
    <mergeCell ref="B69:F69"/>
    <mergeCell ref="B87:F87"/>
    <mergeCell ref="B83:F83"/>
    <mergeCell ref="B84:F84"/>
    <mergeCell ref="B85:F85"/>
    <mergeCell ref="B86:F86"/>
    <mergeCell ref="B74:F74"/>
    <mergeCell ref="A88:G88"/>
    <mergeCell ref="B89:F89"/>
    <mergeCell ref="B90:F90"/>
    <mergeCell ref="B91:F91"/>
    <mergeCell ref="B92:F92"/>
    <mergeCell ref="B93:F93"/>
    <mergeCell ref="B94:F94"/>
    <mergeCell ref="A24:G24"/>
    <mergeCell ref="A17:G17"/>
    <mergeCell ref="F4:G4"/>
    <mergeCell ref="F5:G5"/>
    <mergeCell ref="F6:G11"/>
    <mergeCell ref="B13:G13"/>
    <mergeCell ref="B14:G14"/>
    <mergeCell ref="B15:G15"/>
    <mergeCell ref="B16:G16"/>
    <mergeCell ref="A14:A16"/>
    <mergeCell ref="A5:A11"/>
    <mergeCell ref="D7:E11"/>
    <mergeCell ref="F18:G20"/>
    <mergeCell ref="F21:G23"/>
    <mergeCell ref="A19:A20"/>
    <mergeCell ref="B19:B20"/>
    <mergeCell ref="C19:C20"/>
    <mergeCell ref="D19:D20"/>
    <mergeCell ref="E19:E20"/>
    <mergeCell ref="A22:A23"/>
    <mergeCell ref="B22:B23"/>
    <mergeCell ref="C22:C23"/>
    <mergeCell ref="D21:E21"/>
    <mergeCell ref="D22:E23"/>
  </mergeCells>
  <dataValidations count="1">
    <dataValidation type="list" allowBlank="1" showInputMessage="1" showErrorMessage="1" sqref="C5:C11 E5:E6" xr:uid="{C81129B4-0DB2-4CAD-83F7-47E7DDE9C8AB}">
      <formula1>"True, False"</formula1>
    </dataValidation>
  </dataValidations>
  <pageMargins left="0.7" right="0.7" top="0.75" bottom="0.75" header="0" footer="0"/>
  <pageSetup scale="76"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656"/>
  <sheetViews>
    <sheetView zoomScale="55" zoomScaleNormal="100" workbookViewId="0">
      <selection activeCell="C626" sqref="C626"/>
    </sheetView>
  </sheetViews>
  <sheetFormatPr defaultColWidth="14.453125" defaultRowHeight="15" x14ac:dyDescent="0.3"/>
  <cols>
    <col min="1" max="1" width="18.6328125" style="182" customWidth="1"/>
    <col min="2" max="2" width="32.81640625" style="104" customWidth="1"/>
    <col min="3" max="3" width="42.453125" style="104" customWidth="1"/>
    <col min="4" max="4" width="16.26953125" style="104" customWidth="1"/>
    <col min="5" max="5" width="12.7265625" style="589" customWidth="1"/>
    <col min="6" max="6" width="52.36328125" style="104" customWidth="1"/>
    <col min="7" max="7" width="49.26953125" style="104" customWidth="1"/>
    <col min="8" max="8" width="13.90625" style="164" hidden="1" customWidth="1"/>
    <col min="9" max="9" width="16.54296875" style="164" hidden="1" customWidth="1"/>
    <col min="10" max="13" width="9.08984375" style="164" customWidth="1"/>
    <col min="14" max="15" width="9.08984375" style="104" customWidth="1"/>
    <col min="16" max="26" width="8.7265625" style="104" customWidth="1"/>
    <col min="27" max="16384" width="14.453125" style="104"/>
  </cols>
  <sheetData>
    <row r="1" spans="1:15" x14ac:dyDescent="0.3">
      <c r="A1" s="761" t="s">
        <v>137</v>
      </c>
      <c r="B1" s="762"/>
      <c r="C1" s="762"/>
      <c r="D1" s="762"/>
      <c r="E1" s="762"/>
      <c r="F1" s="762"/>
      <c r="G1" s="767"/>
      <c r="H1" s="163"/>
      <c r="I1" s="163"/>
      <c r="J1" s="163"/>
      <c r="K1" s="163"/>
      <c r="L1" s="400">
        <v>0</v>
      </c>
      <c r="M1" s="400">
        <v>1</v>
      </c>
      <c r="N1" s="400">
        <v>2</v>
      </c>
      <c r="O1" s="103"/>
    </row>
    <row r="2" spans="1:15" x14ac:dyDescent="0.3">
      <c r="A2" s="761" t="s">
        <v>2955</v>
      </c>
      <c r="B2" s="762"/>
      <c r="C2" s="762"/>
      <c r="D2" s="762"/>
      <c r="E2" s="762"/>
      <c r="F2" s="767"/>
      <c r="G2" s="167" t="b">
        <f>'Hospital Score'!E6</f>
        <v>1</v>
      </c>
      <c r="H2" s="163"/>
      <c r="I2" s="163"/>
      <c r="J2" s="163"/>
      <c r="K2" s="163"/>
      <c r="L2" s="163"/>
      <c r="M2" s="163"/>
      <c r="N2" s="102"/>
      <c r="O2" s="103"/>
    </row>
    <row r="3" spans="1:15" ht="30" x14ac:dyDescent="0.3">
      <c r="A3" s="129" t="s">
        <v>2956</v>
      </c>
      <c r="B3" s="139" t="s">
        <v>140</v>
      </c>
      <c r="C3" s="139" t="s">
        <v>141</v>
      </c>
      <c r="D3" s="139" t="s">
        <v>142</v>
      </c>
      <c r="E3" s="139" t="s">
        <v>1825</v>
      </c>
      <c r="F3" s="139" t="s">
        <v>1020</v>
      </c>
      <c r="G3" s="145" t="s">
        <v>145</v>
      </c>
      <c r="H3" s="165" t="s">
        <v>4182</v>
      </c>
      <c r="I3" s="165" t="s">
        <v>4250</v>
      </c>
      <c r="J3" s="163"/>
      <c r="K3" s="163"/>
      <c r="L3" s="163"/>
      <c r="M3" s="163"/>
      <c r="N3" s="102"/>
      <c r="O3" s="103"/>
    </row>
    <row r="4" spans="1:15" x14ac:dyDescent="0.3">
      <c r="A4" s="168"/>
      <c r="B4" s="827" t="s">
        <v>147</v>
      </c>
      <c r="C4" s="828"/>
      <c r="D4" s="828"/>
      <c r="E4" s="828"/>
      <c r="F4" s="828"/>
      <c r="G4" s="829"/>
      <c r="H4" s="163">
        <f>H5+H9+H12+H17+H39+H52</f>
        <v>43</v>
      </c>
      <c r="I4" s="163">
        <f>I5+I9+I12+I17+I39+I52</f>
        <v>86</v>
      </c>
      <c r="J4" s="163"/>
      <c r="K4" s="163"/>
      <c r="L4" s="163"/>
      <c r="M4" s="163"/>
      <c r="N4" s="102"/>
      <c r="O4" s="103"/>
    </row>
    <row r="5" spans="1:15" x14ac:dyDescent="0.3">
      <c r="A5" s="168" t="s">
        <v>16</v>
      </c>
      <c r="B5" s="766" t="s">
        <v>149</v>
      </c>
      <c r="C5" s="762"/>
      <c r="D5" s="762"/>
      <c r="E5" s="762"/>
      <c r="F5" s="762"/>
      <c r="G5" s="767"/>
      <c r="H5" s="163">
        <f>SUM(D6:D8)</f>
        <v>2</v>
      </c>
      <c r="I5" s="163">
        <f>COUNT(D6:D8)*2</f>
        <v>4</v>
      </c>
      <c r="J5" s="163"/>
      <c r="K5" s="163"/>
      <c r="L5" s="163"/>
      <c r="M5" s="163"/>
      <c r="N5" s="102"/>
      <c r="O5" s="103"/>
    </row>
    <row r="6" spans="1:15" ht="30" x14ac:dyDescent="0.3">
      <c r="A6" s="168" t="s">
        <v>178</v>
      </c>
      <c r="B6" s="88" t="s">
        <v>179</v>
      </c>
      <c r="C6" s="88" t="s">
        <v>2957</v>
      </c>
      <c r="D6" s="108">
        <v>1</v>
      </c>
      <c r="E6" s="108" t="s">
        <v>188</v>
      </c>
      <c r="F6" s="109"/>
      <c r="G6" s="109"/>
      <c r="H6" s="163"/>
      <c r="I6" s="163"/>
      <c r="J6" s="163"/>
      <c r="K6" s="163"/>
      <c r="L6" s="163"/>
      <c r="M6" s="163"/>
      <c r="N6" s="102"/>
      <c r="O6" s="103"/>
    </row>
    <row r="7" spans="1:15" ht="30" x14ac:dyDescent="0.3">
      <c r="A7" s="168"/>
      <c r="B7" s="88"/>
      <c r="C7" s="126" t="s">
        <v>2958</v>
      </c>
      <c r="D7" s="108">
        <v>1</v>
      </c>
      <c r="E7" s="108" t="s">
        <v>188</v>
      </c>
      <c r="F7" s="109"/>
      <c r="G7" s="109"/>
      <c r="H7" s="163"/>
      <c r="I7" s="163"/>
      <c r="J7" s="163"/>
      <c r="K7" s="163"/>
      <c r="L7" s="163"/>
      <c r="M7" s="163"/>
      <c r="N7" s="102"/>
      <c r="O7" s="103"/>
    </row>
    <row r="8" spans="1:15" ht="30" hidden="1" x14ac:dyDescent="0.3">
      <c r="A8" s="573" t="s">
        <v>2728</v>
      </c>
      <c r="B8" s="88" t="s">
        <v>2729</v>
      </c>
      <c r="C8" s="88" t="s">
        <v>4523</v>
      </c>
      <c r="D8" s="108"/>
      <c r="E8" s="108" t="s">
        <v>188</v>
      </c>
      <c r="F8" s="109"/>
      <c r="G8" s="109"/>
      <c r="H8" s="163"/>
      <c r="I8" s="163"/>
      <c r="J8" s="163"/>
      <c r="K8" s="163"/>
      <c r="L8" s="163"/>
      <c r="M8" s="163"/>
      <c r="N8" s="102"/>
      <c r="O8" s="103"/>
    </row>
    <row r="9" spans="1:15" x14ac:dyDescent="0.3">
      <c r="A9" s="168" t="s">
        <v>18</v>
      </c>
      <c r="B9" s="766" t="s">
        <v>1056</v>
      </c>
      <c r="C9" s="762"/>
      <c r="D9" s="762"/>
      <c r="E9" s="762"/>
      <c r="F9" s="762"/>
      <c r="G9" s="767"/>
      <c r="H9" s="163">
        <f>SUM(D10:D11)</f>
        <v>1</v>
      </c>
      <c r="I9" s="163">
        <f>COUNT(D10:D11)*2</f>
        <v>2</v>
      </c>
      <c r="J9" s="163"/>
      <c r="K9" s="163"/>
      <c r="L9" s="163"/>
      <c r="M9" s="163"/>
      <c r="N9" s="102"/>
      <c r="O9" s="103"/>
    </row>
    <row r="10" spans="1:15" ht="30" x14ac:dyDescent="0.3">
      <c r="A10" s="168" t="s">
        <v>2959</v>
      </c>
      <c r="B10" s="88" t="s">
        <v>1058</v>
      </c>
      <c r="C10" s="88" t="s">
        <v>2960</v>
      </c>
      <c r="D10" s="108">
        <v>1</v>
      </c>
      <c r="E10" s="108" t="s">
        <v>188</v>
      </c>
      <c r="F10" s="109"/>
      <c r="G10" s="109"/>
      <c r="H10" s="163"/>
      <c r="I10" s="163"/>
      <c r="J10" s="163"/>
      <c r="K10" s="163"/>
      <c r="L10" s="163"/>
      <c r="M10" s="163"/>
      <c r="N10" s="102"/>
      <c r="O10" s="103"/>
    </row>
    <row r="11" spans="1:15" ht="30" hidden="1" x14ac:dyDescent="0.3">
      <c r="A11" s="573" t="s">
        <v>2961</v>
      </c>
      <c r="B11" s="88" t="s">
        <v>2962</v>
      </c>
      <c r="C11" s="88" t="s">
        <v>2963</v>
      </c>
      <c r="D11" s="108"/>
      <c r="E11" s="108" t="s">
        <v>188</v>
      </c>
      <c r="F11" s="109"/>
      <c r="G11" s="109"/>
      <c r="H11" s="163"/>
      <c r="I11" s="163"/>
      <c r="J11" s="163"/>
      <c r="K11" s="163"/>
      <c r="L11" s="163"/>
      <c r="M11" s="163"/>
      <c r="N11" s="102"/>
      <c r="O11" s="103"/>
    </row>
    <row r="12" spans="1:15" x14ac:dyDescent="0.3">
      <c r="A12" s="168" t="s">
        <v>20</v>
      </c>
      <c r="B12" s="766" t="s">
        <v>183</v>
      </c>
      <c r="C12" s="762"/>
      <c r="D12" s="762"/>
      <c r="E12" s="762"/>
      <c r="F12" s="762"/>
      <c r="G12" s="767"/>
      <c r="H12" s="163">
        <f>SUM(D13:D16)</f>
        <v>4</v>
      </c>
      <c r="I12" s="163">
        <f>COUNT(D13:D16)*2</f>
        <v>8</v>
      </c>
      <c r="J12" s="163"/>
      <c r="K12" s="163"/>
      <c r="L12" s="163"/>
      <c r="M12" s="163"/>
      <c r="N12" s="102"/>
      <c r="O12" s="103"/>
    </row>
    <row r="13" spans="1:15" ht="30" x14ac:dyDescent="0.3">
      <c r="A13" s="168" t="s">
        <v>184</v>
      </c>
      <c r="B13" s="88" t="s">
        <v>185</v>
      </c>
      <c r="C13" s="88" t="s">
        <v>2964</v>
      </c>
      <c r="D13" s="108">
        <v>1</v>
      </c>
      <c r="E13" s="108" t="s">
        <v>188</v>
      </c>
      <c r="F13" s="88" t="s">
        <v>2965</v>
      </c>
      <c r="G13" s="109"/>
      <c r="H13" s="163"/>
      <c r="I13" s="163"/>
      <c r="J13" s="163"/>
      <c r="K13" s="163"/>
      <c r="L13" s="163"/>
      <c r="M13" s="163"/>
      <c r="N13" s="102"/>
      <c r="O13" s="103"/>
    </row>
    <row r="14" spans="1:15" ht="30" x14ac:dyDescent="0.3">
      <c r="A14" s="168" t="s">
        <v>146</v>
      </c>
      <c r="B14" s="88"/>
      <c r="C14" s="88" t="s">
        <v>2966</v>
      </c>
      <c r="D14" s="108">
        <v>1</v>
      </c>
      <c r="E14" s="108" t="s">
        <v>188</v>
      </c>
      <c r="F14" s="88" t="s">
        <v>2965</v>
      </c>
      <c r="G14" s="109"/>
      <c r="H14" s="163"/>
      <c r="I14" s="163"/>
      <c r="J14" s="163"/>
      <c r="K14" s="163"/>
      <c r="L14" s="163"/>
      <c r="M14" s="163"/>
      <c r="N14" s="102"/>
      <c r="O14" s="103"/>
    </row>
    <row r="15" spans="1:15" ht="30" x14ac:dyDescent="0.3">
      <c r="A15" s="168" t="s">
        <v>1686</v>
      </c>
      <c r="B15" s="88" t="s">
        <v>191</v>
      </c>
      <c r="C15" s="88" t="s">
        <v>2967</v>
      </c>
      <c r="D15" s="108">
        <v>1</v>
      </c>
      <c r="E15" s="108" t="s">
        <v>188</v>
      </c>
      <c r="F15" s="88" t="s">
        <v>2968</v>
      </c>
      <c r="G15" s="109"/>
      <c r="H15" s="163"/>
      <c r="I15" s="163"/>
      <c r="J15" s="163"/>
      <c r="K15" s="163"/>
      <c r="L15" s="163"/>
      <c r="M15" s="163"/>
      <c r="N15" s="102"/>
      <c r="O15" s="103"/>
    </row>
    <row r="16" spans="1:15" ht="30" x14ac:dyDescent="0.3">
      <c r="A16" s="168" t="s">
        <v>2969</v>
      </c>
      <c r="B16" s="88" t="s">
        <v>196</v>
      </c>
      <c r="C16" s="88" t="s">
        <v>2970</v>
      </c>
      <c r="D16" s="108">
        <v>1</v>
      </c>
      <c r="E16" s="108" t="s">
        <v>188</v>
      </c>
      <c r="F16" s="109"/>
      <c r="G16" s="109"/>
      <c r="H16" s="163"/>
      <c r="I16" s="163"/>
      <c r="J16" s="163"/>
      <c r="K16" s="163"/>
      <c r="L16" s="163"/>
      <c r="M16" s="163"/>
      <c r="N16" s="102"/>
      <c r="O16" s="103"/>
    </row>
    <row r="17" spans="1:15" x14ac:dyDescent="0.3">
      <c r="A17" s="168" t="s">
        <v>22</v>
      </c>
      <c r="B17" s="766" t="s">
        <v>1089</v>
      </c>
      <c r="C17" s="762"/>
      <c r="D17" s="762"/>
      <c r="E17" s="762"/>
      <c r="F17" s="762"/>
      <c r="G17" s="767"/>
      <c r="H17" s="163">
        <f>SUM(D18:D38)</f>
        <v>21</v>
      </c>
      <c r="I17" s="163">
        <f>COUNT(D18:D38)*2</f>
        <v>42</v>
      </c>
      <c r="J17" s="163"/>
      <c r="K17" s="163"/>
      <c r="L17" s="163"/>
      <c r="M17" s="163"/>
      <c r="N17" s="102"/>
      <c r="O17" s="103"/>
    </row>
    <row r="18" spans="1:15" ht="45" x14ac:dyDescent="0.3">
      <c r="A18" s="168" t="s">
        <v>1094</v>
      </c>
      <c r="B18" s="88" t="s">
        <v>4076</v>
      </c>
      <c r="C18" s="88" t="s">
        <v>2971</v>
      </c>
      <c r="D18" s="111">
        <v>1</v>
      </c>
      <c r="E18" s="108" t="s">
        <v>188</v>
      </c>
      <c r="F18" s="109"/>
      <c r="G18" s="109"/>
      <c r="H18" s="163"/>
      <c r="I18" s="163"/>
      <c r="J18" s="163"/>
      <c r="K18" s="163"/>
      <c r="L18" s="163"/>
      <c r="M18" s="163"/>
      <c r="N18" s="102"/>
      <c r="O18" s="103"/>
    </row>
    <row r="19" spans="1:15" x14ac:dyDescent="0.3">
      <c r="A19" s="168"/>
      <c r="B19" s="88"/>
      <c r="C19" s="88" t="s">
        <v>2972</v>
      </c>
      <c r="D19" s="111">
        <v>1</v>
      </c>
      <c r="E19" s="108" t="s">
        <v>188</v>
      </c>
      <c r="F19" s="109"/>
      <c r="G19" s="109"/>
      <c r="H19" s="163"/>
      <c r="I19" s="163"/>
      <c r="J19" s="163"/>
      <c r="K19" s="163"/>
      <c r="L19" s="163"/>
      <c r="M19" s="163"/>
      <c r="N19" s="102"/>
      <c r="O19" s="103"/>
    </row>
    <row r="20" spans="1:15" ht="60" x14ac:dyDescent="0.3">
      <c r="A20" s="168" t="s">
        <v>2153</v>
      </c>
      <c r="B20" s="88" t="s">
        <v>1097</v>
      </c>
      <c r="C20" s="88" t="s">
        <v>2973</v>
      </c>
      <c r="D20" s="111">
        <v>1</v>
      </c>
      <c r="E20" s="111" t="s">
        <v>388</v>
      </c>
      <c r="F20" s="88"/>
      <c r="G20" s="109"/>
      <c r="H20" s="163"/>
      <c r="I20" s="163"/>
      <c r="J20" s="163"/>
      <c r="K20" s="163"/>
      <c r="L20" s="163"/>
      <c r="M20" s="163"/>
      <c r="N20" s="102"/>
      <c r="O20" s="103"/>
    </row>
    <row r="21" spans="1:15" x14ac:dyDescent="0.3">
      <c r="A21" s="168"/>
      <c r="B21" s="88"/>
      <c r="C21" s="88" t="s">
        <v>2974</v>
      </c>
      <c r="D21" s="111">
        <v>1</v>
      </c>
      <c r="E21" s="108" t="s">
        <v>188</v>
      </c>
      <c r="F21" s="88"/>
      <c r="G21" s="109"/>
      <c r="H21" s="163"/>
      <c r="I21" s="163"/>
      <c r="J21" s="163"/>
      <c r="K21" s="163"/>
      <c r="L21" s="163"/>
      <c r="M21" s="163"/>
      <c r="N21" s="102"/>
      <c r="O21" s="103"/>
    </row>
    <row r="22" spans="1:15" ht="30" x14ac:dyDescent="0.3">
      <c r="A22" s="168"/>
      <c r="B22" s="88"/>
      <c r="C22" s="88" t="s">
        <v>2975</v>
      </c>
      <c r="D22" s="111">
        <v>1</v>
      </c>
      <c r="E22" s="108" t="s">
        <v>188</v>
      </c>
      <c r="F22" s="88"/>
      <c r="G22" s="109"/>
      <c r="H22" s="163"/>
      <c r="I22" s="163"/>
      <c r="J22" s="163"/>
      <c r="K22" s="163"/>
      <c r="L22" s="163"/>
      <c r="M22" s="163"/>
      <c r="N22" s="102"/>
      <c r="O22" s="103"/>
    </row>
    <row r="23" spans="1:15" ht="45" x14ac:dyDescent="0.3">
      <c r="A23" s="168"/>
      <c r="B23" s="88"/>
      <c r="C23" s="88" t="s">
        <v>2976</v>
      </c>
      <c r="D23" s="111">
        <v>1</v>
      </c>
      <c r="E23" s="108" t="s">
        <v>188</v>
      </c>
      <c r="F23" s="88"/>
      <c r="G23" s="109"/>
      <c r="H23" s="163"/>
      <c r="I23" s="163"/>
      <c r="J23" s="163"/>
      <c r="K23" s="163"/>
      <c r="L23" s="163"/>
      <c r="M23" s="163"/>
      <c r="N23" s="102"/>
      <c r="O23" s="103"/>
    </row>
    <row r="24" spans="1:15" ht="45" x14ac:dyDescent="0.3">
      <c r="A24" s="168" t="s">
        <v>1100</v>
      </c>
      <c r="B24" s="88" t="s">
        <v>1101</v>
      </c>
      <c r="C24" s="88" t="s">
        <v>2977</v>
      </c>
      <c r="D24" s="108">
        <v>1</v>
      </c>
      <c r="E24" s="108" t="s">
        <v>188</v>
      </c>
      <c r="F24" s="109"/>
      <c r="G24" s="109"/>
      <c r="H24" s="163"/>
      <c r="I24" s="163"/>
      <c r="J24" s="163"/>
      <c r="K24" s="163"/>
      <c r="L24" s="163"/>
      <c r="M24" s="163"/>
      <c r="N24" s="102"/>
      <c r="O24" s="103"/>
    </row>
    <row r="25" spans="1:15" x14ac:dyDescent="0.3">
      <c r="A25" s="168"/>
      <c r="B25" s="88"/>
      <c r="C25" s="88" t="s">
        <v>2978</v>
      </c>
      <c r="D25" s="108">
        <v>1</v>
      </c>
      <c r="E25" s="108" t="s">
        <v>188</v>
      </c>
      <c r="F25" s="109"/>
      <c r="G25" s="109"/>
      <c r="H25" s="163"/>
      <c r="I25" s="163"/>
      <c r="J25" s="163"/>
      <c r="K25" s="163"/>
      <c r="L25" s="163"/>
      <c r="M25" s="163"/>
      <c r="N25" s="102"/>
      <c r="O25" s="103"/>
    </row>
    <row r="26" spans="1:15" ht="60" x14ac:dyDescent="0.3">
      <c r="A26" s="168" t="s">
        <v>1107</v>
      </c>
      <c r="B26" s="88" t="s">
        <v>4564</v>
      </c>
      <c r="C26" s="88" t="s">
        <v>2979</v>
      </c>
      <c r="D26" s="108">
        <v>1</v>
      </c>
      <c r="E26" s="108" t="s">
        <v>188</v>
      </c>
      <c r="F26" s="109"/>
      <c r="G26" s="109"/>
      <c r="H26" s="163"/>
      <c r="I26" s="163"/>
      <c r="J26" s="163"/>
      <c r="K26" s="163"/>
      <c r="L26" s="163"/>
      <c r="M26" s="163"/>
      <c r="N26" s="102"/>
      <c r="O26" s="103"/>
    </row>
    <row r="27" spans="1:15" ht="30" x14ac:dyDescent="0.3">
      <c r="A27" s="168"/>
      <c r="B27" s="88"/>
      <c r="C27" s="88" t="s">
        <v>2980</v>
      </c>
      <c r="D27" s="108">
        <v>1</v>
      </c>
      <c r="E27" s="108" t="s">
        <v>188</v>
      </c>
      <c r="F27" s="109"/>
      <c r="G27" s="109"/>
      <c r="H27" s="163"/>
      <c r="I27" s="163"/>
      <c r="J27" s="163"/>
      <c r="K27" s="163"/>
      <c r="L27" s="163"/>
      <c r="M27" s="163"/>
      <c r="N27" s="102"/>
      <c r="O27" s="103"/>
    </row>
    <row r="28" spans="1:15" ht="60" x14ac:dyDescent="0.3">
      <c r="A28" s="168" t="s">
        <v>2981</v>
      </c>
      <c r="B28" s="88" t="s">
        <v>1116</v>
      </c>
      <c r="C28" s="88" t="s">
        <v>2982</v>
      </c>
      <c r="D28" s="108">
        <v>1</v>
      </c>
      <c r="E28" s="108" t="s">
        <v>188</v>
      </c>
      <c r="F28" s="109"/>
      <c r="G28" s="109"/>
      <c r="H28" s="163"/>
      <c r="I28" s="163"/>
      <c r="J28" s="163"/>
      <c r="K28" s="163"/>
      <c r="L28" s="163"/>
      <c r="M28" s="163"/>
      <c r="N28" s="102"/>
      <c r="O28" s="103"/>
    </row>
    <row r="29" spans="1:15" ht="45" x14ac:dyDescent="0.3">
      <c r="A29" s="168" t="s">
        <v>2983</v>
      </c>
      <c r="B29" s="88" t="s">
        <v>4096</v>
      </c>
      <c r="C29" s="88" t="s">
        <v>2984</v>
      </c>
      <c r="D29" s="108">
        <v>1</v>
      </c>
      <c r="E29" s="108" t="s">
        <v>188</v>
      </c>
      <c r="F29" s="109"/>
      <c r="G29" s="109"/>
      <c r="H29" s="163"/>
      <c r="I29" s="163"/>
      <c r="J29" s="163"/>
      <c r="K29" s="163"/>
      <c r="L29" s="163"/>
      <c r="M29" s="163"/>
      <c r="N29" s="102"/>
      <c r="O29" s="103"/>
    </row>
    <row r="30" spans="1:15" ht="30" x14ac:dyDescent="0.3">
      <c r="A30" s="168"/>
      <c r="B30" s="88"/>
      <c r="C30" s="88" t="s">
        <v>2985</v>
      </c>
      <c r="D30" s="108">
        <v>1</v>
      </c>
      <c r="E30" s="108" t="s">
        <v>188</v>
      </c>
      <c r="F30" s="109"/>
      <c r="G30" s="109"/>
      <c r="H30" s="163"/>
      <c r="I30" s="163"/>
      <c r="J30" s="163"/>
      <c r="K30" s="163"/>
      <c r="L30" s="163"/>
      <c r="M30" s="163"/>
      <c r="N30" s="102"/>
      <c r="O30" s="103"/>
    </row>
    <row r="31" spans="1:15" ht="30" x14ac:dyDescent="0.3">
      <c r="A31" s="168"/>
      <c r="B31" s="88"/>
      <c r="C31" s="88" t="s">
        <v>2986</v>
      </c>
      <c r="D31" s="108">
        <v>1</v>
      </c>
      <c r="E31" s="108" t="s">
        <v>188</v>
      </c>
      <c r="F31" s="109"/>
      <c r="G31" s="109"/>
      <c r="H31" s="163"/>
      <c r="I31" s="163"/>
      <c r="J31" s="163"/>
      <c r="K31" s="163"/>
      <c r="L31" s="163"/>
      <c r="M31" s="163"/>
      <c r="N31" s="102"/>
      <c r="O31" s="103"/>
    </row>
    <row r="32" spans="1:15" ht="60" x14ac:dyDescent="0.3">
      <c r="A32" s="168" t="s">
        <v>2987</v>
      </c>
      <c r="B32" s="88" t="s">
        <v>4097</v>
      </c>
      <c r="C32" s="88" t="s">
        <v>2988</v>
      </c>
      <c r="D32" s="108">
        <v>1</v>
      </c>
      <c r="E32" s="108" t="s">
        <v>188</v>
      </c>
      <c r="F32" s="109"/>
      <c r="G32" s="109"/>
      <c r="H32" s="163"/>
      <c r="I32" s="163"/>
      <c r="J32" s="163"/>
      <c r="K32" s="163"/>
      <c r="L32" s="163"/>
      <c r="M32" s="163"/>
      <c r="N32" s="102"/>
      <c r="O32" s="103"/>
    </row>
    <row r="33" spans="1:19" ht="45" x14ac:dyDescent="0.3">
      <c r="A33" s="168"/>
      <c r="B33" s="88"/>
      <c r="C33" s="97" t="s">
        <v>4499</v>
      </c>
      <c r="D33" s="108">
        <v>1</v>
      </c>
      <c r="E33" s="108" t="s">
        <v>388</v>
      </c>
      <c r="F33" s="96"/>
      <c r="G33" s="109"/>
      <c r="H33" s="163"/>
      <c r="I33" s="163"/>
      <c r="J33" s="163"/>
      <c r="K33" s="163"/>
      <c r="L33" s="163"/>
      <c r="M33" s="163"/>
      <c r="N33" s="102"/>
      <c r="O33" s="103"/>
    </row>
    <row r="34" spans="1:19" ht="87" x14ac:dyDescent="0.3">
      <c r="A34" s="38" t="s">
        <v>3592</v>
      </c>
      <c r="B34" s="421" t="s">
        <v>4500</v>
      </c>
      <c r="C34" s="421" t="s">
        <v>4507</v>
      </c>
      <c r="D34" s="443">
        <v>1</v>
      </c>
      <c r="E34" s="443" t="s">
        <v>388</v>
      </c>
      <c r="F34" s="507" t="s">
        <v>4508</v>
      </c>
      <c r="G34" s="118"/>
      <c r="H34" s="163"/>
      <c r="I34" s="163"/>
      <c r="J34" s="163"/>
      <c r="K34" s="163"/>
      <c r="L34" s="163"/>
      <c r="M34" s="163"/>
      <c r="N34" s="102"/>
      <c r="O34" s="103"/>
    </row>
    <row r="35" spans="1:19" ht="120" x14ac:dyDescent="0.3">
      <c r="A35" s="38" t="s">
        <v>4498</v>
      </c>
      <c r="B35" s="421" t="s">
        <v>4501</v>
      </c>
      <c r="C35" s="421" t="s">
        <v>4513</v>
      </c>
      <c r="D35" s="443">
        <v>1</v>
      </c>
      <c r="E35" s="443" t="s">
        <v>388</v>
      </c>
      <c r="F35" s="421" t="s">
        <v>4512</v>
      </c>
      <c r="G35" s="118"/>
      <c r="H35" s="163"/>
      <c r="I35" s="163"/>
      <c r="J35" s="163"/>
      <c r="K35" s="163"/>
      <c r="L35" s="163"/>
      <c r="M35" s="163"/>
      <c r="N35" s="102"/>
      <c r="O35" s="103"/>
    </row>
    <row r="36" spans="1:19" ht="45" x14ac:dyDescent="0.3">
      <c r="A36" s="38"/>
      <c r="B36" s="421"/>
      <c r="C36" s="421" t="s">
        <v>4510</v>
      </c>
      <c r="D36" s="443">
        <v>1</v>
      </c>
      <c r="E36" s="443" t="s">
        <v>388</v>
      </c>
      <c r="F36" s="421" t="s">
        <v>4511</v>
      </c>
      <c r="G36" s="118"/>
      <c r="H36" s="163"/>
      <c r="I36" s="163"/>
      <c r="J36" s="163"/>
      <c r="K36" s="163"/>
      <c r="L36" s="163"/>
      <c r="M36" s="163"/>
      <c r="N36" s="102"/>
      <c r="O36" s="103"/>
    </row>
    <row r="37" spans="1:19" ht="60" x14ac:dyDescent="0.3">
      <c r="A37" s="38" t="s">
        <v>4318</v>
      </c>
      <c r="B37" s="424" t="s">
        <v>4504</v>
      </c>
      <c r="C37" s="424" t="s">
        <v>4505</v>
      </c>
      <c r="D37" s="443">
        <v>1</v>
      </c>
      <c r="E37" s="443" t="s">
        <v>388</v>
      </c>
      <c r="F37" s="421" t="s">
        <v>4515</v>
      </c>
      <c r="G37" s="118"/>
      <c r="H37" s="163"/>
      <c r="I37" s="163"/>
      <c r="J37" s="163"/>
      <c r="K37" s="163"/>
      <c r="L37" s="163"/>
      <c r="M37" s="163"/>
      <c r="N37" s="102"/>
      <c r="O37" s="103"/>
    </row>
    <row r="38" spans="1:19" s="20" customFormat="1" ht="45" x14ac:dyDescent="0.3">
      <c r="A38" s="38" t="s">
        <v>1123</v>
      </c>
      <c r="B38" s="424" t="s">
        <v>1124</v>
      </c>
      <c r="C38" s="424" t="s">
        <v>1125</v>
      </c>
      <c r="D38" s="443">
        <v>1</v>
      </c>
      <c r="E38" s="443" t="s">
        <v>388</v>
      </c>
      <c r="F38" s="421"/>
      <c r="G38" s="23"/>
      <c r="H38" s="54"/>
      <c r="I38" s="54"/>
      <c r="J38" s="54"/>
      <c r="K38" s="54"/>
      <c r="L38" s="36"/>
      <c r="M38" s="36"/>
      <c r="N38" s="36"/>
      <c r="O38" s="44"/>
      <c r="P38" s="19"/>
      <c r="Q38" s="19"/>
      <c r="R38" s="19"/>
      <c r="S38" s="19"/>
    </row>
    <row r="39" spans="1:19" x14ac:dyDescent="0.3">
      <c r="A39" s="168" t="s">
        <v>24</v>
      </c>
      <c r="B39" s="766" t="s">
        <v>4559</v>
      </c>
      <c r="C39" s="762"/>
      <c r="D39" s="762"/>
      <c r="E39" s="762"/>
      <c r="F39" s="762"/>
      <c r="G39" s="767"/>
      <c r="H39" s="163">
        <f>SUM(D40:D51)</f>
        <v>12</v>
      </c>
      <c r="I39" s="163">
        <f>COUNT(D40:D51)*2</f>
        <v>24</v>
      </c>
      <c r="J39" s="163"/>
      <c r="K39" s="163"/>
      <c r="L39" s="163"/>
      <c r="M39" s="163"/>
      <c r="N39" s="102"/>
      <c r="O39" s="103"/>
    </row>
    <row r="40" spans="1:19" ht="30" x14ac:dyDescent="0.3">
      <c r="A40" s="168" t="s">
        <v>2989</v>
      </c>
      <c r="B40" s="88" t="s">
        <v>2740</v>
      </c>
      <c r="C40" s="113" t="s">
        <v>2996</v>
      </c>
      <c r="D40" s="108">
        <v>1</v>
      </c>
      <c r="E40" s="108" t="s">
        <v>188</v>
      </c>
      <c r="F40" s="109" t="s">
        <v>2997</v>
      </c>
      <c r="G40" s="109"/>
      <c r="H40" s="163"/>
      <c r="I40" s="163"/>
      <c r="J40" s="163"/>
      <c r="K40" s="163"/>
      <c r="L40" s="163"/>
      <c r="M40" s="163"/>
      <c r="N40" s="102"/>
      <c r="O40" s="103"/>
    </row>
    <row r="41" spans="1:19" ht="30" x14ac:dyDescent="0.3">
      <c r="A41" s="168" t="s">
        <v>2990</v>
      </c>
      <c r="B41" s="88" t="s">
        <v>2744</v>
      </c>
      <c r="C41" s="113" t="s">
        <v>2998</v>
      </c>
      <c r="D41" s="108">
        <v>1</v>
      </c>
      <c r="E41" s="108" t="s">
        <v>188</v>
      </c>
      <c r="F41" s="109" t="s">
        <v>2997</v>
      </c>
      <c r="G41" s="109"/>
      <c r="H41" s="163"/>
      <c r="I41" s="163"/>
      <c r="J41" s="163"/>
      <c r="K41" s="163"/>
      <c r="L41" s="163"/>
      <c r="M41" s="163"/>
      <c r="N41" s="102"/>
      <c r="O41" s="103"/>
    </row>
    <row r="42" spans="1:19" ht="30" x14ac:dyDescent="0.3">
      <c r="A42" s="168" t="s">
        <v>200</v>
      </c>
      <c r="B42" s="88" t="s">
        <v>201</v>
      </c>
      <c r="C42" s="113" t="s">
        <v>2999</v>
      </c>
      <c r="D42" s="108">
        <v>1</v>
      </c>
      <c r="E42" s="108" t="s">
        <v>188</v>
      </c>
      <c r="F42" s="109" t="s">
        <v>2997</v>
      </c>
      <c r="G42" s="109"/>
      <c r="H42" s="163"/>
      <c r="I42" s="163"/>
      <c r="J42" s="163"/>
      <c r="K42" s="163"/>
      <c r="L42" s="163"/>
      <c r="M42" s="163"/>
      <c r="N42" s="102"/>
      <c r="O42" s="103"/>
    </row>
    <row r="43" spans="1:19" ht="30" x14ac:dyDescent="0.3">
      <c r="A43" s="168" t="s">
        <v>2750</v>
      </c>
      <c r="B43" s="88" t="s">
        <v>2751</v>
      </c>
      <c r="C43" s="113" t="s">
        <v>3000</v>
      </c>
      <c r="D43" s="108">
        <v>1</v>
      </c>
      <c r="E43" s="108" t="s">
        <v>188</v>
      </c>
      <c r="F43" s="109" t="s">
        <v>2997</v>
      </c>
      <c r="G43" s="109"/>
      <c r="H43" s="163"/>
      <c r="I43" s="163"/>
      <c r="J43" s="163"/>
      <c r="K43" s="163"/>
      <c r="L43" s="163"/>
      <c r="M43" s="163"/>
      <c r="N43" s="102"/>
      <c r="O43" s="103"/>
    </row>
    <row r="44" spans="1:19" ht="30" x14ac:dyDescent="0.3">
      <c r="A44" s="168" t="s">
        <v>2991</v>
      </c>
      <c r="B44" s="88" t="s">
        <v>2757</v>
      </c>
      <c r="C44" s="113" t="s">
        <v>2992</v>
      </c>
      <c r="D44" s="108">
        <v>1</v>
      </c>
      <c r="E44" s="108" t="s">
        <v>188</v>
      </c>
      <c r="F44" s="109" t="s">
        <v>2997</v>
      </c>
      <c r="G44" s="109"/>
      <c r="H44" s="163"/>
      <c r="I44" s="163"/>
      <c r="J44" s="163"/>
      <c r="K44" s="163"/>
      <c r="L44" s="163"/>
      <c r="M44" s="163"/>
      <c r="N44" s="102"/>
      <c r="O44" s="103"/>
    </row>
    <row r="45" spans="1:19" ht="30" x14ac:dyDescent="0.3">
      <c r="A45" s="168" t="s">
        <v>2993</v>
      </c>
      <c r="B45" s="88" t="s">
        <v>3001</v>
      </c>
      <c r="C45" s="88" t="s">
        <v>2994</v>
      </c>
      <c r="D45" s="108">
        <v>1</v>
      </c>
      <c r="E45" s="108" t="s">
        <v>188</v>
      </c>
      <c r="F45" s="109"/>
      <c r="G45" s="109"/>
      <c r="H45" s="163"/>
      <c r="I45" s="163"/>
      <c r="J45" s="163"/>
      <c r="K45" s="163"/>
      <c r="L45" s="163"/>
      <c r="M45" s="163"/>
      <c r="N45" s="102"/>
      <c r="O45" s="103"/>
    </row>
    <row r="46" spans="1:19" ht="30" x14ac:dyDescent="0.3">
      <c r="A46" s="168"/>
      <c r="B46" s="88"/>
      <c r="C46" s="88" t="s">
        <v>3002</v>
      </c>
      <c r="D46" s="108">
        <v>1</v>
      </c>
      <c r="E46" s="108" t="s">
        <v>188</v>
      </c>
      <c r="F46" s="88" t="s">
        <v>3003</v>
      </c>
      <c r="G46" s="109"/>
      <c r="H46" s="163"/>
      <c r="I46" s="163"/>
      <c r="J46" s="163"/>
      <c r="K46" s="163"/>
      <c r="L46" s="163"/>
      <c r="M46" s="163"/>
      <c r="N46" s="102"/>
      <c r="O46" s="103"/>
    </row>
    <row r="47" spans="1:19" ht="30" x14ac:dyDescent="0.3">
      <c r="A47" s="168" t="s">
        <v>204</v>
      </c>
      <c r="B47" s="88" t="s">
        <v>3004</v>
      </c>
      <c r="C47" s="113" t="s">
        <v>2995</v>
      </c>
      <c r="D47" s="108">
        <v>1</v>
      </c>
      <c r="E47" s="108" t="s">
        <v>188</v>
      </c>
      <c r="F47" s="109"/>
      <c r="G47" s="109"/>
      <c r="H47" s="163"/>
      <c r="I47" s="163"/>
      <c r="J47" s="163"/>
      <c r="K47" s="163"/>
      <c r="L47" s="163"/>
      <c r="M47" s="163"/>
      <c r="N47" s="102"/>
      <c r="O47" s="103"/>
    </row>
    <row r="48" spans="1:19" ht="60" x14ac:dyDescent="0.3">
      <c r="A48" s="168" t="s">
        <v>3005</v>
      </c>
      <c r="B48" s="88" t="s">
        <v>3006</v>
      </c>
      <c r="C48" s="97" t="s">
        <v>3007</v>
      </c>
      <c r="D48" s="108">
        <v>1</v>
      </c>
      <c r="E48" s="108" t="s">
        <v>188</v>
      </c>
      <c r="F48" s="109"/>
      <c r="G48" s="109"/>
      <c r="H48" s="163"/>
      <c r="I48" s="163"/>
      <c r="J48" s="163"/>
      <c r="K48" s="163"/>
      <c r="L48" s="163"/>
      <c r="M48" s="163"/>
      <c r="N48" s="102"/>
      <c r="O48" s="103"/>
    </row>
    <row r="49" spans="1:15" ht="30" x14ac:dyDescent="0.3">
      <c r="A49" s="168"/>
      <c r="B49" s="88"/>
      <c r="C49" s="97" t="s">
        <v>3008</v>
      </c>
      <c r="D49" s="108">
        <v>1</v>
      </c>
      <c r="E49" s="108" t="s">
        <v>188</v>
      </c>
      <c r="F49" s="109"/>
      <c r="G49" s="109"/>
      <c r="H49" s="163"/>
      <c r="I49" s="163"/>
      <c r="J49" s="163"/>
      <c r="K49" s="163"/>
      <c r="L49" s="163"/>
      <c r="M49" s="163"/>
      <c r="N49" s="102"/>
      <c r="O49" s="103"/>
    </row>
    <row r="50" spans="1:15" ht="71" customHeight="1" x14ac:dyDescent="0.3">
      <c r="A50" s="168"/>
      <c r="B50" s="88"/>
      <c r="C50" s="97" t="s">
        <v>3009</v>
      </c>
      <c r="D50" s="108">
        <v>1</v>
      </c>
      <c r="E50" s="108" t="s">
        <v>188</v>
      </c>
      <c r="F50" s="109"/>
      <c r="G50" s="109"/>
      <c r="H50" s="163"/>
      <c r="I50" s="163"/>
      <c r="J50" s="163"/>
      <c r="K50" s="163"/>
      <c r="L50" s="163"/>
      <c r="M50" s="163"/>
      <c r="N50" s="102"/>
      <c r="O50" s="103"/>
    </row>
    <row r="51" spans="1:15" ht="46.5" customHeight="1" x14ac:dyDescent="0.3">
      <c r="A51" s="168"/>
      <c r="B51" s="92"/>
      <c r="C51" s="97" t="s">
        <v>3010</v>
      </c>
      <c r="D51" s="108">
        <v>1</v>
      </c>
      <c r="E51" s="108" t="s">
        <v>188</v>
      </c>
      <c r="F51" s="146"/>
      <c r="G51" s="112"/>
      <c r="H51" s="163"/>
      <c r="I51" s="163"/>
      <c r="J51" s="163"/>
      <c r="K51" s="163"/>
      <c r="L51" s="163"/>
      <c r="M51" s="163"/>
      <c r="N51" s="102"/>
      <c r="O51" s="103"/>
    </row>
    <row r="52" spans="1:15" x14ac:dyDescent="0.3">
      <c r="A52" s="168" t="s">
        <v>25</v>
      </c>
      <c r="B52" s="766" t="s">
        <v>26</v>
      </c>
      <c r="C52" s="762"/>
      <c r="D52" s="762"/>
      <c r="E52" s="762"/>
      <c r="F52" s="762"/>
      <c r="G52" s="767"/>
      <c r="H52" s="163">
        <f>SUM(D53:D55)</f>
        <v>3</v>
      </c>
      <c r="I52" s="163">
        <f>COUNT(D53:D55)*2</f>
        <v>6</v>
      </c>
      <c r="J52" s="163"/>
      <c r="K52" s="163"/>
      <c r="L52" s="163"/>
      <c r="M52" s="163"/>
      <c r="N52" s="102"/>
      <c r="O52" s="103"/>
    </row>
    <row r="53" spans="1:15" ht="60" x14ac:dyDescent="0.3">
      <c r="A53" s="168" t="s">
        <v>3011</v>
      </c>
      <c r="B53" s="88" t="s">
        <v>209</v>
      </c>
      <c r="C53" s="88" t="s">
        <v>3012</v>
      </c>
      <c r="D53" s="108">
        <v>1</v>
      </c>
      <c r="E53" s="108" t="s">
        <v>388</v>
      </c>
      <c r="F53" s="88" t="s">
        <v>3013</v>
      </c>
      <c r="G53" s="109"/>
      <c r="H53" s="163"/>
      <c r="I53" s="163"/>
      <c r="J53" s="163"/>
      <c r="K53" s="163"/>
      <c r="L53" s="163"/>
      <c r="M53" s="163"/>
      <c r="N53" s="102"/>
      <c r="O53" s="103"/>
    </row>
    <row r="54" spans="1:15" ht="75" x14ac:dyDescent="0.3">
      <c r="A54" s="168" t="s">
        <v>3014</v>
      </c>
      <c r="B54" s="88" t="s">
        <v>3015</v>
      </c>
      <c r="C54" s="88" t="s">
        <v>3016</v>
      </c>
      <c r="D54" s="108">
        <v>1</v>
      </c>
      <c r="E54" s="108" t="s">
        <v>388</v>
      </c>
      <c r="F54" s="109"/>
      <c r="G54" s="109"/>
      <c r="H54" s="163"/>
      <c r="I54" s="163"/>
      <c r="J54" s="163"/>
      <c r="K54" s="163"/>
      <c r="L54" s="163"/>
      <c r="M54" s="163"/>
      <c r="N54" s="102"/>
      <c r="O54" s="103"/>
    </row>
    <row r="55" spans="1:15" ht="30" x14ac:dyDescent="0.3">
      <c r="A55" s="168"/>
      <c r="B55" s="88"/>
      <c r="C55" s="88" t="s">
        <v>3017</v>
      </c>
      <c r="D55" s="108">
        <v>1</v>
      </c>
      <c r="E55" s="108" t="s">
        <v>388</v>
      </c>
      <c r="F55" s="109"/>
      <c r="G55" s="109"/>
      <c r="H55" s="163"/>
      <c r="I55" s="163"/>
      <c r="J55" s="163"/>
      <c r="K55" s="163"/>
      <c r="L55" s="163"/>
      <c r="M55" s="163"/>
      <c r="N55" s="102"/>
      <c r="O55" s="103"/>
    </row>
    <row r="56" spans="1:15" x14ac:dyDescent="0.3">
      <c r="A56" s="169"/>
      <c r="B56" s="763" t="s">
        <v>212</v>
      </c>
      <c r="C56" s="764"/>
      <c r="D56" s="764"/>
      <c r="E56" s="764"/>
      <c r="F56" s="764"/>
      <c r="G56" s="765"/>
      <c r="H56" s="163">
        <f t="shared" ref="H56:I56" si="0">H57+H81+H102+H107+H119</f>
        <v>69</v>
      </c>
      <c r="I56" s="163">
        <f t="shared" si="0"/>
        <v>138</v>
      </c>
      <c r="J56" s="163"/>
      <c r="K56" s="163"/>
      <c r="L56" s="163"/>
      <c r="M56" s="163"/>
      <c r="N56" s="102"/>
      <c r="O56" s="103"/>
    </row>
    <row r="57" spans="1:15" x14ac:dyDescent="0.3">
      <c r="A57" s="168" t="s">
        <v>28</v>
      </c>
      <c r="B57" s="766" t="s">
        <v>214</v>
      </c>
      <c r="C57" s="762"/>
      <c r="D57" s="762"/>
      <c r="E57" s="762"/>
      <c r="F57" s="762"/>
      <c r="G57" s="767"/>
      <c r="H57" s="163">
        <f>SUM(D58:D80)</f>
        <v>23</v>
      </c>
      <c r="I57" s="163">
        <f>COUNT(D58:D80)*2</f>
        <v>46</v>
      </c>
      <c r="J57" s="163"/>
      <c r="K57" s="163"/>
      <c r="L57" s="163"/>
      <c r="M57" s="163"/>
      <c r="N57" s="102"/>
      <c r="O57" s="103"/>
    </row>
    <row r="58" spans="1:15" ht="30" x14ac:dyDescent="0.3">
      <c r="A58" s="168" t="s">
        <v>215</v>
      </c>
      <c r="B58" s="90" t="s">
        <v>216</v>
      </c>
      <c r="C58" s="107" t="s">
        <v>3018</v>
      </c>
      <c r="D58" s="108">
        <v>1</v>
      </c>
      <c r="E58" s="108" t="s">
        <v>218</v>
      </c>
      <c r="F58" s="109"/>
      <c r="G58" s="109"/>
      <c r="H58" s="163"/>
      <c r="I58" s="163"/>
      <c r="J58" s="163"/>
      <c r="K58" s="163"/>
      <c r="L58" s="163"/>
      <c r="M58" s="163"/>
      <c r="N58" s="102"/>
      <c r="O58" s="103"/>
    </row>
    <row r="59" spans="1:15" ht="45" x14ac:dyDescent="0.3">
      <c r="A59" s="168" t="s">
        <v>146</v>
      </c>
      <c r="B59" s="90"/>
      <c r="C59" s="90" t="s">
        <v>3019</v>
      </c>
      <c r="D59" s="108">
        <v>1</v>
      </c>
      <c r="E59" s="108" t="s">
        <v>218</v>
      </c>
      <c r="F59" s="109"/>
      <c r="G59" s="109"/>
      <c r="H59" s="163"/>
      <c r="I59" s="163"/>
      <c r="J59" s="163"/>
      <c r="K59" s="163"/>
      <c r="L59" s="163"/>
      <c r="M59" s="163"/>
      <c r="N59" s="102"/>
      <c r="O59" s="103"/>
    </row>
    <row r="60" spans="1:15" x14ac:dyDescent="0.3">
      <c r="A60" s="168" t="s">
        <v>146</v>
      </c>
      <c r="B60" s="90"/>
      <c r="C60" s="88" t="s">
        <v>3020</v>
      </c>
      <c r="D60" s="108">
        <v>1</v>
      </c>
      <c r="E60" s="108" t="s">
        <v>218</v>
      </c>
      <c r="F60" s="109"/>
      <c r="G60" s="109"/>
      <c r="H60" s="163"/>
      <c r="I60" s="163"/>
      <c r="J60" s="163"/>
      <c r="K60" s="163"/>
      <c r="L60" s="163"/>
      <c r="M60" s="163"/>
      <c r="N60" s="102"/>
      <c r="O60" s="103"/>
    </row>
    <row r="61" spans="1:15" x14ac:dyDescent="0.3">
      <c r="A61" s="168" t="s">
        <v>146</v>
      </c>
      <c r="B61" s="90"/>
      <c r="C61" s="88" t="s">
        <v>3021</v>
      </c>
      <c r="D61" s="108">
        <v>1</v>
      </c>
      <c r="E61" s="108" t="s">
        <v>218</v>
      </c>
      <c r="F61" s="109"/>
      <c r="G61" s="109"/>
      <c r="H61" s="163"/>
      <c r="I61" s="163"/>
      <c r="J61" s="163"/>
      <c r="K61" s="163"/>
      <c r="L61" s="163"/>
      <c r="M61" s="163"/>
      <c r="N61" s="102"/>
      <c r="O61" s="103"/>
    </row>
    <row r="62" spans="1:15" x14ac:dyDescent="0.3">
      <c r="A62" s="168"/>
      <c r="B62" s="90"/>
      <c r="C62" s="88" t="s">
        <v>3022</v>
      </c>
      <c r="D62" s="108">
        <v>1</v>
      </c>
      <c r="E62" s="108" t="s">
        <v>218</v>
      </c>
      <c r="F62" s="109"/>
      <c r="G62" s="109"/>
      <c r="H62" s="163"/>
      <c r="I62" s="163"/>
      <c r="J62" s="163"/>
      <c r="K62" s="163"/>
      <c r="L62" s="163"/>
      <c r="M62" s="163"/>
      <c r="N62" s="102"/>
      <c r="O62" s="103"/>
    </row>
    <row r="63" spans="1:15" x14ac:dyDescent="0.3">
      <c r="A63" s="168"/>
      <c r="B63" s="90"/>
      <c r="C63" s="88" t="s">
        <v>3023</v>
      </c>
      <c r="D63" s="108">
        <v>1</v>
      </c>
      <c r="E63" s="108" t="s">
        <v>218</v>
      </c>
      <c r="F63" s="109"/>
      <c r="G63" s="109"/>
      <c r="H63" s="163"/>
      <c r="I63" s="163"/>
      <c r="J63" s="163"/>
      <c r="K63" s="163"/>
      <c r="L63" s="163"/>
      <c r="M63" s="163"/>
      <c r="N63" s="102"/>
      <c r="O63" s="103"/>
    </row>
    <row r="64" spans="1:15" ht="45" x14ac:dyDescent="0.3">
      <c r="A64" s="168" t="s">
        <v>1133</v>
      </c>
      <c r="B64" s="90" t="s">
        <v>224</v>
      </c>
      <c r="C64" s="92" t="s">
        <v>3024</v>
      </c>
      <c r="D64" s="108">
        <v>1</v>
      </c>
      <c r="E64" s="108" t="s">
        <v>218</v>
      </c>
      <c r="F64" s="109"/>
      <c r="G64" s="109"/>
      <c r="H64" s="163"/>
      <c r="I64" s="163"/>
      <c r="J64" s="163"/>
      <c r="K64" s="163"/>
      <c r="L64" s="163"/>
      <c r="M64" s="163"/>
      <c r="N64" s="102"/>
      <c r="O64" s="103"/>
    </row>
    <row r="65" spans="1:15" ht="45" x14ac:dyDescent="0.3">
      <c r="A65" s="168"/>
      <c r="B65" s="90"/>
      <c r="C65" s="92" t="s">
        <v>3025</v>
      </c>
      <c r="D65" s="108">
        <v>1</v>
      </c>
      <c r="E65" s="108" t="s">
        <v>218</v>
      </c>
      <c r="F65" s="109"/>
      <c r="G65" s="109"/>
      <c r="H65" s="163"/>
      <c r="I65" s="163"/>
      <c r="J65" s="163"/>
      <c r="K65" s="163"/>
      <c r="L65" s="163"/>
      <c r="M65" s="163"/>
      <c r="N65" s="102"/>
      <c r="O65" s="103"/>
    </row>
    <row r="66" spans="1:15" ht="45" x14ac:dyDescent="0.3">
      <c r="A66" s="168"/>
      <c r="B66" s="90"/>
      <c r="C66" s="92" t="s">
        <v>3026</v>
      </c>
      <c r="D66" s="108">
        <v>1</v>
      </c>
      <c r="E66" s="108" t="s">
        <v>218</v>
      </c>
      <c r="F66" s="109"/>
      <c r="G66" s="109"/>
      <c r="H66" s="163"/>
      <c r="I66" s="163"/>
      <c r="J66" s="163"/>
      <c r="K66" s="163"/>
      <c r="L66" s="163"/>
      <c r="M66" s="163"/>
      <c r="N66" s="102"/>
      <c r="O66" s="103"/>
    </row>
    <row r="67" spans="1:15" ht="30" x14ac:dyDescent="0.3">
      <c r="A67" s="168"/>
      <c r="B67" s="90"/>
      <c r="C67" s="92" t="s">
        <v>3027</v>
      </c>
      <c r="D67" s="108">
        <v>1</v>
      </c>
      <c r="E67" s="108" t="s">
        <v>218</v>
      </c>
      <c r="F67" s="109"/>
      <c r="G67" s="109"/>
      <c r="H67" s="163"/>
      <c r="I67" s="163"/>
      <c r="J67" s="163"/>
      <c r="K67" s="163"/>
      <c r="L67" s="163"/>
      <c r="M67" s="163"/>
      <c r="N67" s="102"/>
      <c r="O67" s="103"/>
    </row>
    <row r="68" spans="1:15" ht="45" x14ac:dyDescent="0.3">
      <c r="A68" s="168" t="s">
        <v>3028</v>
      </c>
      <c r="B68" s="90" t="s">
        <v>1140</v>
      </c>
      <c r="C68" s="88" t="s">
        <v>3029</v>
      </c>
      <c r="D68" s="108">
        <v>1</v>
      </c>
      <c r="E68" s="108" t="s">
        <v>218</v>
      </c>
      <c r="F68" s="109"/>
      <c r="G68" s="109"/>
      <c r="H68" s="163"/>
      <c r="I68" s="163"/>
      <c r="J68" s="163"/>
      <c r="K68" s="163"/>
      <c r="L68" s="163"/>
      <c r="M68" s="163"/>
      <c r="N68" s="102"/>
      <c r="O68" s="103"/>
    </row>
    <row r="69" spans="1:15" ht="30" x14ac:dyDescent="0.3">
      <c r="A69" s="168" t="s">
        <v>146</v>
      </c>
      <c r="B69" s="90"/>
      <c r="C69" s="88" t="s">
        <v>3030</v>
      </c>
      <c r="D69" s="108">
        <v>1</v>
      </c>
      <c r="E69" s="108" t="s">
        <v>218</v>
      </c>
      <c r="F69" s="109"/>
      <c r="G69" s="109"/>
      <c r="H69" s="163"/>
      <c r="I69" s="163"/>
      <c r="J69" s="163"/>
      <c r="K69" s="163"/>
      <c r="L69" s="163"/>
      <c r="M69" s="163"/>
      <c r="N69" s="102"/>
      <c r="O69" s="103"/>
    </row>
    <row r="70" spans="1:15" ht="30" x14ac:dyDescent="0.3">
      <c r="A70" s="168"/>
      <c r="B70" s="90"/>
      <c r="C70" s="88" t="s">
        <v>3031</v>
      </c>
      <c r="D70" s="108">
        <v>1</v>
      </c>
      <c r="E70" s="108" t="s">
        <v>218</v>
      </c>
      <c r="F70" s="109"/>
      <c r="G70" s="109"/>
      <c r="H70" s="163"/>
      <c r="I70" s="163"/>
      <c r="J70" s="163"/>
      <c r="K70" s="163"/>
      <c r="L70" s="163"/>
      <c r="M70" s="163"/>
      <c r="N70" s="102"/>
      <c r="O70" s="103"/>
    </row>
    <row r="71" spans="1:15" x14ac:dyDescent="0.3">
      <c r="A71" s="168"/>
      <c r="B71" s="90"/>
      <c r="C71" s="88" t="s">
        <v>3032</v>
      </c>
      <c r="D71" s="108">
        <v>1</v>
      </c>
      <c r="E71" s="108" t="s">
        <v>218</v>
      </c>
      <c r="F71" s="109"/>
      <c r="G71" s="109"/>
      <c r="H71" s="163"/>
      <c r="I71" s="163"/>
      <c r="J71" s="163"/>
      <c r="K71" s="163"/>
      <c r="L71" s="163"/>
      <c r="M71" s="163"/>
      <c r="N71" s="102"/>
      <c r="O71" s="103"/>
    </row>
    <row r="72" spans="1:15" ht="30" x14ac:dyDescent="0.3">
      <c r="A72" s="168"/>
      <c r="B72" s="90"/>
      <c r="C72" s="88" t="s">
        <v>3033</v>
      </c>
      <c r="D72" s="108">
        <v>1</v>
      </c>
      <c r="E72" s="108" t="s">
        <v>218</v>
      </c>
      <c r="F72" s="109"/>
      <c r="G72" s="109"/>
      <c r="H72" s="163"/>
      <c r="I72" s="163"/>
      <c r="J72" s="163"/>
      <c r="K72" s="163"/>
      <c r="L72" s="163"/>
      <c r="M72" s="163"/>
      <c r="N72" s="102"/>
      <c r="O72" s="103"/>
    </row>
    <row r="73" spans="1:15" x14ac:dyDescent="0.3">
      <c r="A73" s="168"/>
      <c r="B73" s="90"/>
      <c r="C73" s="88" t="s">
        <v>3034</v>
      </c>
      <c r="D73" s="108">
        <v>1</v>
      </c>
      <c r="E73" s="108" t="s">
        <v>218</v>
      </c>
      <c r="F73" s="109"/>
      <c r="G73" s="109"/>
      <c r="H73" s="163"/>
      <c r="I73" s="163"/>
      <c r="J73" s="163"/>
      <c r="K73" s="163"/>
      <c r="L73" s="163"/>
      <c r="M73" s="163"/>
      <c r="N73" s="102"/>
      <c r="O73" s="103"/>
    </row>
    <row r="74" spans="1:15" ht="30" x14ac:dyDescent="0.3">
      <c r="A74" s="168"/>
      <c r="B74" s="90"/>
      <c r="C74" s="88" t="s">
        <v>3035</v>
      </c>
      <c r="D74" s="108">
        <v>1</v>
      </c>
      <c r="E74" s="108" t="s">
        <v>218</v>
      </c>
      <c r="F74" s="109"/>
      <c r="G74" s="109"/>
      <c r="H74" s="163"/>
      <c r="I74" s="163"/>
      <c r="J74" s="163"/>
      <c r="K74" s="163"/>
      <c r="L74" s="163"/>
      <c r="M74" s="163"/>
      <c r="N74" s="102"/>
      <c r="O74" s="103"/>
    </row>
    <row r="75" spans="1:15" ht="30" x14ac:dyDescent="0.3">
      <c r="A75" s="168"/>
      <c r="B75" s="90"/>
      <c r="C75" s="88" t="s">
        <v>3036</v>
      </c>
      <c r="D75" s="108">
        <v>1</v>
      </c>
      <c r="E75" s="108" t="s">
        <v>218</v>
      </c>
      <c r="F75" s="109"/>
      <c r="G75" s="109"/>
      <c r="H75" s="163"/>
      <c r="I75" s="163"/>
      <c r="J75" s="163"/>
      <c r="K75" s="163"/>
      <c r="L75" s="163"/>
      <c r="M75" s="163"/>
      <c r="N75" s="102"/>
      <c r="O75" s="103"/>
    </row>
    <row r="76" spans="1:15" ht="30" x14ac:dyDescent="0.3">
      <c r="A76" s="168"/>
      <c r="B76" s="90"/>
      <c r="C76" s="88" t="s">
        <v>3037</v>
      </c>
      <c r="D76" s="108">
        <v>1</v>
      </c>
      <c r="E76" s="108" t="s">
        <v>218</v>
      </c>
      <c r="F76" s="109"/>
      <c r="G76" s="109"/>
      <c r="H76" s="163"/>
      <c r="I76" s="163"/>
      <c r="J76" s="163"/>
      <c r="K76" s="163"/>
      <c r="L76" s="163"/>
      <c r="M76" s="163"/>
      <c r="N76" s="102"/>
      <c r="O76" s="103"/>
    </row>
    <row r="77" spans="1:15" ht="30" x14ac:dyDescent="0.3">
      <c r="A77" s="168"/>
      <c r="B77" s="90"/>
      <c r="C77" s="88" t="s">
        <v>3038</v>
      </c>
      <c r="D77" s="108">
        <v>1</v>
      </c>
      <c r="E77" s="108" t="s">
        <v>218</v>
      </c>
      <c r="F77" s="109"/>
      <c r="G77" s="109"/>
      <c r="H77" s="163"/>
      <c r="I77" s="163"/>
      <c r="J77" s="163"/>
      <c r="K77" s="163"/>
      <c r="L77" s="163"/>
      <c r="M77" s="163"/>
      <c r="N77" s="102"/>
      <c r="O77" s="103"/>
    </row>
    <row r="78" spans="1:15" ht="45" x14ac:dyDescent="0.3">
      <c r="A78" s="168" t="s">
        <v>1142</v>
      </c>
      <c r="B78" s="90" t="s">
        <v>1143</v>
      </c>
      <c r="C78" s="88" t="s">
        <v>3039</v>
      </c>
      <c r="D78" s="108">
        <v>1</v>
      </c>
      <c r="E78" s="108" t="s">
        <v>218</v>
      </c>
      <c r="F78" s="109"/>
      <c r="G78" s="109"/>
      <c r="H78" s="163"/>
      <c r="I78" s="163"/>
      <c r="J78" s="163"/>
      <c r="K78" s="163"/>
      <c r="L78" s="163"/>
      <c r="M78" s="163"/>
      <c r="N78" s="102"/>
      <c r="O78" s="103"/>
    </row>
    <row r="79" spans="1:15" ht="30" x14ac:dyDescent="0.3">
      <c r="A79" s="168" t="s">
        <v>229</v>
      </c>
      <c r="B79" s="90" t="s">
        <v>230</v>
      </c>
      <c r="C79" s="92" t="s">
        <v>231</v>
      </c>
      <c r="D79" s="108">
        <v>1</v>
      </c>
      <c r="E79" s="108" t="s">
        <v>218</v>
      </c>
      <c r="F79" s="109"/>
      <c r="G79" s="109"/>
      <c r="H79" s="163"/>
      <c r="I79" s="163"/>
      <c r="J79" s="163"/>
      <c r="K79" s="163"/>
      <c r="L79" s="163"/>
      <c r="M79" s="163"/>
      <c r="N79" s="102"/>
      <c r="O79" s="103"/>
    </row>
    <row r="80" spans="1:15" ht="45" x14ac:dyDescent="0.3">
      <c r="A80" s="168" t="s">
        <v>3040</v>
      </c>
      <c r="B80" s="90" t="s">
        <v>1150</v>
      </c>
      <c r="C80" s="88" t="s">
        <v>3041</v>
      </c>
      <c r="D80" s="108">
        <v>1</v>
      </c>
      <c r="E80" s="108" t="s">
        <v>218</v>
      </c>
      <c r="F80" s="109"/>
      <c r="G80" s="109"/>
      <c r="H80" s="163"/>
      <c r="I80" s="163"/>
      <c r="J80" s="163"/>
      <c r="K80" s="163"/>
      <c r="L80" s="163"/>
      <c r="M80" s="163"/>
      <c r="N80" s="102"/>
      <c r="O80" s="103"/>
    </row>
    <row r="81" spans="1:15" x14ac:dyDescent="0.3">
      <c r="A81" s="168" t="s">
        <v>30</v>
      </c>
      <c r="B81" s="766" t="s">
        <v>4550</v>
      </c>
      <c r="C81" s="762"/>
      <c r="D81" s="762"/>
      <c r="E81" s="762"/>
      <c r="F81" s="762"/>
      <c r="G81" s="767"/>
      <c r="H81" s="163">
        <f>SUM(D82:D101)</f>
        <v>20</v>
      </c>
      <c r="I81" s="163">
        <f>COUNT(D82:D101)*2</f>
        <v>40</v>
      </c>
      <c r="J81" s="163"/>
      <c r="K81" s="163"/>
      <c r="L81" s="163"/>
      <c r="M81" s="163"/>
      <c r="N81" s="102"/>
      <c r="O81" s="103"/>
    </row>
    <row r="82" spans="1:15" ht="30" x14ac:dyDescent="0.3">
      <c r="A82" s="168" t="s">
        <v>1153</v>
      </c>
      <c r="B82" s="88" t="s">
        <v>238</v>
      </c>
      <c r="C82" s="88" t="s">
        <v>3042</v>
      </c>
      <c r="D82" s="108">
        <v>1</v>
      </c>
      <c r="E82" s="108" t="s">
        <v>679</v>
      </c>
      <c r="F82" s="109"/>
      <c r="G82" s="109"/>
      <c r="H82" s="163"/>
      <c r="I82" s="163"/>
      <c r="J82" s="163"/>
      <c r="K82" s="163"/>
      <c r="L82" s="163"/>
      <c r="M82" s="163"/>
      <c r="N82" s="102"/>
      <c r="O82" s="103"/>
    </row>
    <row r="83" spans="1:15" ht="75" x14ac:dyDescent="0.3">
      <c r="A83" s="168" t="s">
        <v>3043</v>
      </c>
      <c r="B83" s="88" t="s">
        <v>3044</v>
      </c>
      <c r="C83" s="97" t="s">
        <v>3045</v>
      </c>
      <c r="D83" s="108">
        <v>1</v>
      </c>
      <c r="E83" s="108" t="s">
        <v>2046</v>
      </c>
      <c r="F83" s="109"/>
      <c r="G83" s="109"/>
      <c r="H83" s="163"/>
      <c r="I83" s="163"/>
      <c r="J83" s="163"/>
      <c r="K83" s="163"/>
      <c r="L83" s="163"/>
      <c r="M83" s="163"/>
      <c r="N83" s="102"/>
      <c r="O83" s="103"/>
    </row>
    <row r="84" spans="1:15" ht="30" x14ac:dyDescent="0.3">
      <c r="A84" s="168"/>
      <c r="B84" s="88"/>
      <c r="C84" s="97" t="s">
        <v>3046</v>
      </c>
      <c r="D84" s="108">
        <v>1</v>
      </c>
      <c r="E84" s="108" t="s">
        <v>297</v>
      </c>
      <c r="F84" s="109"/>
      <c r="G84" s="109"/>
      <c r="H84" s="163"/>
      <c r="I84" s="163"/>
      <c r="J84" s="163"/>
      <c r="K84" s="163"/>
      <c r="L84" s="163"/>
      <c r="M84" s="163"/>
      <c r="N84" s="102"/>
      <c r="O84" s="103"/>
    </row>
    <row r="85" spans="1:15" ht="45" x14ac:dyDescent="0.3">
      <c r="A85" s="168"/>
      <c r="B85" s="88"/>
      <c r="C85" s="97" t="s">
        <v>3047</v>
      </c>
      <c r="D85" s="108">
        <v>1</v>
      </c>
      <c r="E85" s="108" t="s">
        <v>247</v>
      </c>
      <c r="F85" s="109"/>
      <c r="G85" s="109"/>
      <c r="H85" s="163"/>
      <c r="I85" s="163"/>
      <c r="J85" s="163"/>
      <c r="K85" s="163"/>
      <c r="L85" s="163"/>
      <c r="M85" s="163"/>
      <c r="N85" s="102"/>
      <c r="O85" s="103"/>
    </row>
    <row r="86" spans="1:15" ht="60" x14ac:dyDescent="0.3">
      <c r="A86" s="168" t="s">
        <v>1158</v>
      </c>
      <c r="B86" s="101" t="s">
        <v>250</v>
      </c>
      <c r="C86" s="88" t="s">
        <v>3048</v>
      </c>
      <c r="D86" s="108">
        <v>1</v>
      </c>
      <c r="E86" s="108" t="s">
        <v>218</v>
      </c>
      <c r="F86" s="109"/>
      <c r="G86" s="109"/>
      <c r="H86" s="163"/>
      <c r="I86" s="163"/>
      <c r="J86" s="163"/>
      <c r="K86" s="163"/>
      <c r="L86" s="163"/>
      <c r="M86" s="163"/>
      <c r="N86" s="102"/>
      <c r="O86" s="103"/>
    </row>
    <row r="87" spans="1:15" ht="30" x14ac:dyDescent="0.3">
      <c r="A87" s="168"/>
      <c r="B87" s="117"/>
      <c r="C87" s="88" t="s">
        <v>3049</v>
      </c>
      <c r="D87" s="108">
        <v>1</v>
      </c>
      <c r="E87" s="108" t="s">
        <v>218</v>
      </c>
      <c r="F87" s="109"/>
      <c r="G87" s="109"/>
      <c r="H87" s="163"/>
      <c r="I87" s="163"/>
      <c r="J87" s="163"/>
      <c r="K87" s="163"/>
      <c r="L87" s="163"/>
      <c r="M87" s="163"/>
      <c r="N87" s="102"/>
      <c r="O87" s="103"/>
    </row>
    <row r="88" spans="1:15" ht="45" x14ac:dyDescent="0.3">
      <c r="A88" s="168"/>
      <c r="B88" s="88"/>
      <c r="C88" s="88" t="s">
        <v>3050</v>
      </c>
      <c r="D88" s="108">
        <v>1</v>
      </c>
      <c r="E88" s="108" t="s">
        <v>218</v>
      </c>
      <c r="F88" s="109"/>
      <c r="G88" s="109"/>
      <c r="H88" s="163"/>
      <c r="I88" s="163"/>
      <c r="J88" s="163"/>
      <c r="K88" s="163"/>
      <c r="L88" s="163"/>
      <c r="M88" s="163"/>
      <c r="N88" s="102"/>
      <c r="O88" s="103"/>
    </row>
    <row r="89" spans="1:15" ht="30" x14ac:dyDescent="0.3">
      <c r="A89" s="168"/>
      <c r="B89" s="88"/>
      <c r="C89" s="88" t="s">
        <v>3051</v>
      </c>
      <c r="D89" s="108">
        <v>1</v>
      </c>
      <c r="E89" s="108" t="s">
        <v>218</v>
      </c>
      <c r="F89" s="109"/>
      <c r="G89" s="109"/>
      <c r="H89" s="163"/>
      <c r="I89" s="163"/>
      <c r="J89" s="163"/>
      <c r="K89" s="163"/>
      <c r="L89" s="163"/>
      <c r="M89" s="163"/>
      <c r="N89" s="102"/>
      <c r="O89" s="103"/>
    </row>
    <row r="90" spans="1:15" ht="30" x14ac:dyDescent="0.3">
      <c r="A90" s="168"/>
      <c r="B90" s="88"/>
      <c r="C90" s="88" t="s">
        <v>3052</v>
      </c>
      <c r="D90" s="108">
        <v>1</v>
      </c>
      <c r="E90" s="108" t="s">
        <v>218</v>
      </c>
      <c r="F90" s="91"/>
      <c r="G90" s="109"/>
      <c r="H90" s="163"/>
      <c r="I90" s="163"/>
      <c r="J90" s="163"/>
      <c r="K90" s="163"/>
      <c r="L90" s="163"/>
      <c r="M90" s="163"/>
      <c r="N90" s="102"/>
      <c r="O90" s="103"/>
    </row>
    <row r="91" spans="1:15" ht="30" x14ac:dyDescent="0.3">
      <c r="A91" s="168"/>
      <c r="B91" s="88"/>
      <c r="C91" s="88" t="s">
        <v>3053</v>
      </c>
      <c r="D91" s="108">
        <v>1</v>
      </c>
      <c r="E91" s="108" t="s">
        <v>218</v>
      </c>
      <c r="F91" s="109"/>
      <c r="G91" s="109"/>
      <c r="H91" s="163"/>
      <c r="I91" s="163"/>
      <c r="J91" s="163"/>
      <c r="K91" s="163"/>
      <c r="L91" s="163"/>
      <c r="M91" s="163"/>
      <c r="N91" s="102"/>
      <c r="O91" s="103"/>
    </row>
    <row r="92" spans="1:15" x14ac:dyDescent="0.3">
      <c r="A92" s="168"/>
      <c r="B92" s="88"/>
      <c r="C92" s="88" t="s">
        <v>3054</v>
      </c>
      <c r="D92" s="108">
        <v>1</v>
      </c>
      <c r="E92" s="108" t="s">
        <v>218</v>
      </c>
      <c r="F92" s="109" t="s">
        <v>3055</v>
      </c>
      <c r="G92" s="109"/>
      <c r="H92" s="163"/>
      <c r="I92" s="163"/>
      <c r="J92" s="163"/>
      <c r="K92" s="163"/>
      <c r="L92" s="163"/>
      <c r="M92" s="163"/>
      <c r="N92" s="102"/>
      <c r="O92" s="103"/>
    </row>
    <row r="93" spans="1:15" ht="30" x14ac:dyDescent="0.3">
      <c r="A93" s="168"/>
      <c r="B93" s="88"/>
      <c r="C93" s="88" t="s">
        <v>3056</v>
      </c>
      <c r="D93" s="108">
        <v>1</v>
      </c>
      <c r="E93" s="108" t="s">
        <v>218</v>
      </c>
      <c r="F93" s="88" t="s">
        <v>3057</v>
      </c>
      <c r="G93" s="109"/>
      <c r="H93" s="163"/>
      <c r="I93" s="163"/>
      <c r="J93" s="163"/>
      <c r="K93" s="163"/>
      <c r="L93" s="163"/>
      <c r="M93" s="163"/>
      <c r="N93" s="102"/>
      <c r="O93" s="103"/>
    </row>
    <row r="94" spans="1:15" x14ac:dyDescent="0.3">
      <c r="A94" s="168"/>
      <c r="B94" s="88"/>
      <c r="C94" s="88" t="s">
        <v>3058</v>
      </c>
      <c r="D94" s="108">
        <v>1</v>
      </c>
      <c r="E94" s="108" t="s">
        <v>218</v>
      </c>
      <c r="F94" s="88"/>
      <c r="G94" s="109"/>
      <c r="H94" s="163"/>
      <c r="I94" s="163"/>
      <c r="J94" s="163"/>
      <c r="K94" s="163"/>
      <c r="L94" s="163"/>
      <c r="M94" s="163"/>
      <c r="N94" s="102"/>
      <c r="O94" s="103"/>
    </row>
    <row r="95" spans="1:15" ht="30" x14ac:dyDescent="0.3">
      <c r="A95" s="168"/>
      <c r="B95" s="88"/>
      <c r="C95" s="88" t="s">
        <v>3059</v>
      </c>
      <c r="D95" s="108">
        <v>1</v>
      </c>
      <c r="E95" s="108" t="s">
        <v>218</v>
      </c>
      <c r="F95" s="109"/>
      <c r="G95" s="109"/>
      <c r="H95" s="163"/>
      <c r="I95" s="163"/>
      <c r="J95" s="163"/>
      <c r="K95" s="163"/>
      <c r="L95" s="163"/>
      <c r="M95" s="163"/>
      <c r="N95" s="102"/>
      <c r="O95" s="103"/>
    </row>
    <row r="96" spans="1:15" ht="30" x14ac:dyDescent="0.3">
      <c r="A96" s="168"/>
      <c r="B96" s="88"/>
      <c r="C96" s="88" t="s">
        <v>3060</v>
      </c>
      <c r="D96" s="108">
        <v>1</v>
      </c>
      <c r="E96" s="108" t="s">
        <v>218</v>
      </c>
      <c r="F96" s="109"/>
      <c r="G96" s="109"/>
      <c r="H96" s="163"/>
      <c r="I96" s="163"/>
      <c r="J96" s="163"/>
      <c r="K96" s="163"/>
      <c r="L96" s="163"/>
      <c r="M96" s="163"/>
      <c r="N96" s="102"/>
      <c r="O96" s="103"/>
    </row>
    <row r="97" spans="1:15" ht="45" x14ac:dyDescent="0.3">
      <c r="A97" s="168" t="s">
        <v>3061</v>
      </c>
      <c r="B97" s="88" t="s">
        <v>3062</v>
      </c>
      <c r="C97" s="88" t="s">
        <v>3062</v>
      </c>
      <c r="D97" s="108">
        <v>1</v>
      </c>
      <c r="E97" s="108" t="s">
        <v>297</v>
      </c>
      <c r="F97" s="109"/>
      <c r="G97" s="109"/>
      <c r="H97" s="163"/>
      <c r="I97" s="163"/>
      <c r="J97" s="163"/>
      <c r="K97" s="163"/>
      <c r="L97" s="163"/>
      <c r="M97" s="163"/>
      <c r="N97" s="102"/>
      <c r="O97" s="103"/>
    </row>
    <row r="98" spans="1:15" ht="45" x14ac:dyDescent="0.3">
      <c r="A98" s="168"/>
      <c r="B98" s="88"/>
      <c r="C98" s="88" t="s">
        <v>3063</v>
      </c>
      <c r="D98" s="108">
        <v>1</v>
      </c>
      <c r="E98" s="108" t="s">
        <v>247</v>
      </c>
      <c r="F98" s="109"/>
      <c r="G98" s="109"/>
      <c r="H98" s="163"/>
      <c r="I98" s="163"/>
      <c r="J98" s="163"/>
      <c r="K98" s="163"/>
      <c r="L98" s="163"/>
      <c r="M98" s="163"/>
      <c r="N98" s="102"/>
      <c r="O98" s="103"/>
    </row>
    <row r="99" spans="1:15" ht="45" x14ac:dyDescent="0.3">
      <c r="A99" s="168" t="s">
        <v>3064</v>
      </c>
      <c r="B99" s="140" t="s">
        <v>3065</v>
      </c>
      <c r="C99" s="92" t="s">
        <v>3066</v>
      </c>
      <c r="D99" s="108">
        <v>1</v>
      </c>
      <c r="E99" s="108" t="s">
        <v>247</v>
      </c>
      <c r="F99" s="88" t="s">
        <v>3067</v>
      </c>
      <c r="G99" s="109"/>
      <c r="H99" s="163"/>
      <c r="I99" s="163"/>
      <c r="J99" s="163"/>
      <c r="K99" s="163"/>
      <c r="L99" s="163"/>
      <c r="M99" s="163"/>
      <c r="N99" s="102"/>
      <c r="O99" s="103"/>
    </row>
    <row r="100" spans="1:15" ht="45" x14ac:dyDescent="0.3">
      <c r="A100" s="168"/>
      <c r="B100" s="101"/>
      <c r="C100" s="92" t="s">
        <v>3068</v>
      </c>
      <c r="D100" s="108">
        <v>1</v>
      </c>
      <c r="E100" s="108" t="s">
        <v>247</v>
      </c>
      <c r="F100" s="88" t="s">
        <v>3069</v>
      </c>
      <c r="G100" s="109"/>
      <c r="H100" s="163"/>
      <c r="I100" s="163"/>
      <c r="J100" s="163"/>
      <c r="K100" s="163"/>
      <c r="L100" s="163"/>
      <c r="M100" s="163"/>
      <c r="N100" s="102"/>
      <c r="O100" s="103"/>
    </row>
    <row r="101" spans="1:15" ht="45" x14ac:dyDescent="0.3">
      <c r="A101" s="168"/>
      <c r="B101" s="101"/>
      <c r="C101" s="88" t="s">
        <v>3070</v>
      </c>
      <c r="D101" s="108">
        <v>1</v>
      </c>
      <c r="E101" s="108" t="s">
        <v>247</v>
      </c>
      <c r="F101" s="88" t="s">
        <v>3071</v>
      </c>
      <c r="G101" s="109"/>
      <c r="H101" s="163"/>
      <c r="I101" s="163"/>
      <c r="J101" s="163"/>
      <c r="K101" s="163"/>
      <c r="L101" s="163"/>
      <c r="M101" s="163"/>
      <c r="N101" s="102"/>
      <c r="O101" s="103"/>
    </row>
    <row r="102" spans="1:15" x14ac:dyDescent="0.3">
      <c r="A102" s="168" t="s">
        <v>31</v>
      </c>
      <c r="B102" s="766" t="s">
        <v>256</v>
      </c>
      <c r="C102" s="762"/>
      <c r="D102" s="762"/>
      <c r="E102" s="762"/>
      <c r="F102" s="762"/>
      <c r="G102" s="767"/>
      <c r="H102" s="163">
        <f>SUM(D103:D106)</f>
        <v>4</v>
      </c>
      <c r="I102" s="163">
        <f>COUNT(D103:D106)*2</f>
        <v>8</v>
      </c>
      <c r="J102" s="163"/>
      <c r="K102" s="163"/>
      <c r="L102" s="163"/>
      <c r="M102" s="163"/>
      <c r="N102" s="102"/>
      <c r="O102" s="103"/>
    </row>
    <row r="103" spans="1:15" ht="30" x14ac:dyDescent="0.3">
      <c r="A103" s="168" t="s">
        <v>1163</v>
      </c>
      <c r="B103" s="88" t="s">
        <v>258</v>
      </c>
      <c r="C103" s="88" t="s">
        <v>3072</v>
      </c>
      <c r="D103" s="108">
        <v>1</v>
      </c>
      <c r="E103" s="108" t="s">
        <v>247</v>
      </c>
      <c r="F103" s="109"/>
      <c r="G103" s="109"/>
      <c r="H103" s="163"/>
      <c r="I103" s="163"/>
      <c r="J103" s="163"/>
      <c r="K103" s="163"/>
      <c r="L103" s="163"/>
      <c r="M103" s="163"/>
      <c r="N103" s="102"/>
      <c r="O103" s="103"/>
    </row>
    <row r="104" spans="1:15" ht="45" x14ac:dyDescent="0.3">
      <c r="A104" s="168" t="s">
        <v>1167</v>
      </c>
      <c r="B104" s="88" t="s">
        <v>262</v>
      </c>
      <c r="C104" s="88" t="s">
        <v>3073</v>
      </c>
      <c r="D104" s="108">
        <v>1</v>
      </c>
      <c r="E104" s="108" t="s">
        <v>247</v>
      </c>
      <c r="F104" s="109"/>
      <c r="G104" s="109"/>
      <c r="H104" s="163"/>
      <c r="I104" s="163"/>
      <c r="J104" s="163"/>
      <c r="K104" s="163"/>
      <c r="L104" s="163"/>
      <c r="M104" s="163"/>
      <c r="N104" s="102"/>
      <c r="O104" s="103"/>
    </row>
    <row r="105" spans="1:15" ht="60" x14ac:dyDescent="0.3">
      <c r="A105" s="168" t="s">
        <v>1169</v>
      </c>
      <c r="B105" s="88" t="s">
        <v>266</v>
      </c>
      <c r="C105" s="88" t="s">
        <v>3074</v>
      </c>
      <c r="D105" s="108">
        <v>1</v>
      </c>
      <c r="E105" s="108" t="s">
        <v>247</v>
      </c>
      <c r="F105" s="109"/>
      <c r="G105" s="109"/>
      <c r="H105" s="163"/>
      <c r="I105" s="163"/>
      <c r="J105" s="163"/>
      <c r="K105" s="163"/>
      <c r="L105" s="163"/>
      <c r="M105" s="163"/>
      <c r="N105" s="102"/>
      <c r="O105" s="103"/>
    </row>
    <row r="106" spans="1:15" ht="75" x14ac:dyDescent="0.3">
      <c r="A106" s="168" t="s">
        <v>1172</v>
      </c>
      <c r="B106" s="88" t="s">
        <v>270</v>
      </c>
      <c r="C106" s="88" t="s">
        <v>3075</v>
      </c>
      <c r="D106" s="108">
        <v>1</v>
      </c>
      <c r="E106" s="108" t="s">
        <v>247</v>
      </c>
      <c r="F106" s="109"/>
      <c r="G106" s="109"/>
      <c r="H106" s="163"/>
      <c r="I106" s="163"/>
      <c r="J106" s="163"/>
      <c r="K106" s="163"/>
      <c r="L106" s="163"/>
      <c r="M106" s="163"/>
      <c r="N106" s="102"/>
      <c r="O106" s="103"/>
    </row>
    <row r="107" spans="1:15" x14ac:dyDescent="0.3">
      <c r="A107" s="168" t="s">
        <v>33</v>
      </c>
      <c r="B107" s="766" t="s">
        <v>3076</v>
      </c>
      <c r="C107" s="762"/>
      <c r="D107" s="762"/>
      <c r="E107" s="762"/>
      <c r="F107" s="762"/>
      <c r="G107" s="767"/>
      <c r="H107" s="163">
        <f>SUM(D108:D118)</f>
        <v>11</v>
      </c>
      <c r="I107" s="163">
        <f>COUNT(D108:D118)*2</f>
        <v>22</v>
      </c>
      <c r="J107" s="163"/>
      <c r="K107" s="163"/>
      <c r="L107" s="163"/>
      <c r="M107" s="163"/>
      <c r="N107" s="102"/>
      <c r="O107" s="103"/>
    </row>
    <row r="108" spans="1:15" ht="60" x14ac:dyDescent="0.3">
      <c r="A108" s="168" t="s">
        <v>1176</v>
      </c>
      <c r="B108" s="88" t="s">
        <v>274</v>
      </c>
      <c r="C108" s="88" t="s">
        <v>3077</v>
      </c>
      <c r="D108" s="108">
        <v>1</v>
      </c>
      <c r="E108" s="108" t="s">
        <v>247</v>
      </c>
      <c r="F108" s="109"/>
      <c r="G108" s="109"/>
      <c r="H108" s="163"/>
      <c r="I108" s="163"/>
      <c r="J108" s="163"/>
      <c r="K108" s="163"/>
      <c r="L108" s="163"/>
      <c r="M108" s="163"/>
      <c r="N108" s="102"/>
      <c r="O108" s="103"/>
    </row>
    <row r="109" spans="1:15" ht="45" x14ac:dyDescent="0.3">
      <c r="A109" s="168" t="s">
        <v>1181</v>
      </c>
      <c r="B109" s="88" t="s">
        <v>278</v>
      </c>
      <c r="C109" s="98" t="s">
        <v>1182</v>
      </c>
      <c r="D109" s="108">
        <v>1</v>
      </c>
      <c r="E109" s="108" t="s">
        <v>218</v>
      </c>
      <c r="F109" s="109"/>
      <c r="G109" s="109"/>
      <c r="H109" s="163"/>
      <c r="I109" s="163"/>
      <c r="J109" s="163"/>
      <c r="K109" s="163"/>
      <c r="L109" s="163"/>
      <c r="M109" s="163"/>
      <c r="N109" s="102"/>
      <c r="O109" s="103"/>
    </row>
    <row r="110" spans="1:15" ht="30" x14ac:dyDescent="0.3">
      <c r="A110" s="168" t="s">
        <v>3078</v>
      </c>
      <c r="B110" s="88" t="s">
        <v>281</v>
      </c>
      <c r="C110" s="88" t="s">
        <v>3079</v>
      </c>
      <c r="D110" s="108">
        <v>1</v>
      </c>
      <c r="E110" s="108" t="s">
        <v>283</v>
      </c>
      <c r="F110" s="109"/>
      <c r="G110" s="109"/>
      <c r="H110" s="163"/>
      <c r="I110" s="163"/>
      <c r="J110" s="163"/>
      <c r="K110" s="163"/>
      <c r="L110" s="163"/>
      <c r="M110" s="163"/>
      <c r="N110" s="102"/>
      <c r="O110" s="103"/>
    </row>
    <row r="111" spans="1:15" ht="30" x14ac:dyDescent="0.3">
      <c r="A111" s="168"/>
      <c r="B111" s="88"/>
      <c r="C111" s="88" t="s">
        <v>3080</v>
      </c>
      <c r="D111" s="108">
        <v>1</v>
      </c>
      <c r="E111" s="108" t="s">
        <v>388</v>
      </c>
      <c r="F111" s="109"/>
      <c r="G111" s="109"/>
      <c r="H111" s="163"/>
      <c r="I111" s="163"/>
      <c r="J111" s="163"/>
      <c r="K111" s="163"/>
      <c r="L111" s="163"/>
      <c r="M111" s="163"/>
      <c r="N111" s="102"/>
      <c r="O111" s="103"/>
    </row>
    <row r="112" spans="1:15" ht="60" x14ac:dyDescent="0.3">
      <c r="A112" s="168" t="s">
        <v>289</v>
      </c>
      <c r="B112" s="88" t="s">
        <v>290</v>
      </c>
      <c r="C112" s="126" t="s">
        <v>3081</v>
      </c>
      <c r="D112" s="108">
        <v>1</v>
      </c>
      <c r="E112" s="108" t="s">
        <v>218</v>
      </c>
      <c r="F112" s="109"/>
      <c r="G112" s="109"/>
      <c r="H112" s="163"/>
      <c r="I112" s="163"/>
      <c r="J112" s="163"/>
      <c r="K112" s="163"/>
      <c r="L112" s="163"/>
      <c r="M112" s="163"/>
      <c r="N112" s="102"/>
      <c r="O112" s="103"/>
    </row>
    <row r="113" spans="1:15" ht="30" x14ac:dyDescent="0.3">
      <c r="A113" s="168"/>
      <c r="B113" s="88"/>
      <c r="C113" s="88" t="s">
        <v>3082</v>
      </c>
      <c r="D113" s="108">
        <v>1</v>
      </c>
      <c r="E113" s="108" t="s">
        <v>247</v>
      </c>
      <c r="F113" s="109"/>
      <c r="G113" s="109"/>
      <c r="H113" s="163"/>
      <c r="I113" s="163"/>
      <c r="J113" s="163"/>
      <c r="K113" s="163"/>
      <c r="L113" s="163"/>
      <c r="M113" s="163"/>
      <c r="N113" s="102"/>
      <c r="O113" s="103"/>
    </row>
    <row r="114" spans="1:15" ht="30" x14ac:dyDescent="0.3">
      <c r="A114" s="168"/>
      <c r="B114" s="88"/>
      <c r="C114" s="88" t="s">
        <v>3083</v>
      </c>
      <c r="D114" s="108">
        <v>1</v>
      </c>
      <c r="E114" s="108" t="s">
        <v>247</v>
      </c>
      <c r="F114" s="109"/>
      <c r="G114" s="109"/>
      <c r="H114" s="163"/>
      <c r="I114" s="163"/>
      <c r="J114" s="163"/>
      <c r="K114" s="163"/>
      <c r="L114" s="163"/>
      <c r="M114" s="163"/>
      <c r="N114" s="102"/>
      <c r="O114" s="103"/>
    </row>
    <row r="115" spans="1:15" ht="30" x14ac:dyDescent="0.3">
      <c r="A115" s="168"/>
      <c r="B115" s="88"/>
      <c r="C115" s="88" t="s">
        <v>3084</v>
      </c>
      <c r="D115" s="108">
        <v>1</v>
      </c>
      <c r="E115" s="108" t="s">
        <v>563</v>
      </c>
      <c r="F115" s="109"/>
      <c r="G115" s="109"/>
      <c r="H115" s="163"/>
      <c r="I115" s="163"/>
      <c r="J115" s="163"/>
      <c r="K115" s="163"/>
      <c r="L115" s="163"/>
      <c r="M115" s="163"/>
      <c r="N115" s="102"/>
      <c r="O115" s="103"/>
    </row>
    <row r="116" spans="1:15" ht="30" x14ac:dyDescent="0.3">
      <c r="A116" s="168" t="s">
        <v>146</v>
      </c>
      <c r="B116" s="88"/>
      <c r="C116" s="88" t="s">
        <v>3085</v>
      </c>
      <c r="D116" s="108">
        <v>1</v>
      </c>
      <c r="E116" s="108" t="s">
        <v>247</v>
      </c>
      <c r="F116" s="109"/>
      <c r="G116" s="109"/>
      <c r="H116" s="163"/>
      <c r="I116" s="163"/>
      <c r="J116" s="163"/>
      <c r="K116" s="163"/>
      <c r="L116" s="163"/>
      <c r="M116" s="163"/>
      <c r="N116" s="102"/>
      <c r="O116" s="103"/>
    </row>
    <row r="117" spans="1:15" ht="30" x14ac:dyDescent="0.3">
      <c r="A117" s="168" t="s">
        <v>146</v>
      </c>
      <c r="B117" s="88"/>
      <c r="C117" s="88" t="s">
        <v>3086</v>
      </c>
      <c r="D117" s="108">
        <v>1</v>
      </c>
      <c r="E117" s="108" t="s">
        <v>563</v>
      </c>
      <c r="F117" s="109"/>
      <c r="G117" s="109"/>
      <c r="H117" s="163"/>
      <c r="I117" s="163"/>
      <c r="J117" s="163"/>
      <c r="K117" s="163"/>
      <c r="L117" s="163"/>
      <c r="M117" s="163"/>
      <c r="N117" s="102"/>
      <c r="O117" s="103"/>
    </row>
    <row r="118" spans="1:15" ht="30" x14ac:dyDescent="0.3">
      <c r="A118" s="168" t="s">
        <v>146</v>
      </c>
      <c r="B118" s="88"/>
      <c r="C118" s="88" t="s">
        <v>3087</v>
      </c>
      <c r="D118" s="108">
        <v>1</v>
      </c>
      <c r="E118" s="108" t="s">
        <v>563</v>
      </c>
      <c r="F118" s="109"/>
      <c r="G118" s="109"/>
      <c r="H118" s="163"/>
      <c r="I118" s="163"/>
      <c r="J118" s="163"/>
      <c r="K118" s="163"/>
      <c r="L118" s="163"/>
      <c r="M118" s="163"/>
      <c r="N118" s="102"/>
      <c r="O118" s="103"/>
    </row>
    <row r="119" spans="1:15" x14ac:dyDescent="0.3">
      <c r="A119" s="168" t="s">
        <v>35</v>
      </c>
      <c r="B119" s="766" t="s">
        <v>2730</v>
      </c>
      <c r="C119" s="762"/>
      <c r="D119" s="762"/>
      <c r="E119" s="762"/>
      <c r="F119" s="762"/>
      <c r="G119" s="767"/>
      <c r="H119" s="163">
        <f>SUM(D120:D130)</f>
        <v>11</v>
      </c>
      <c r="I119" s="163">
        <f>COUNT(D120:D130)*2</f>
        <v>22</v>
      </c>
      <c r="J119" s="163"/>
      <c r="K119" s="163"/>
      <c r="L119" s="163"/>
      <c r="M119" s="163"/>
      <c r="N119" s="102"/>
      <c r="O119" s="103"/>
    </row>
    <row r="120" spans="1:15" ht="60" x14ac:dyDescent="0.3">
      <c r="A120" s="168" t="s">
        <v>294</v>
      </c>
      <c r="B120" s="88" t="s">
        <v>295</v>
      </c>
      <c r="C120" s="88" t="s">
        <v>3088</v>
      </c>
      <c r="D120" s="108">
        <v>1</v>
      </c>
      <c r="E120" s="108" t="s">
        <v>247</v>
      </c>
      <c r="F120" s="109"/>
      <c r="G120" s="109"/>
      <c r="H120" s="163"/>
      <c r="I120" s="163"/>
      <c r="J120" s="163"/>
      <c r="K120" s="163"/>
      <c r="L120" s="163"/>
      <c r="M120" s="163"/>
      <c r="N120" s="102"/>
      <c r="O120" s="103"/>
    </row>
    <row r="121" spans="1:15" ht="45" x14ac:dyDescent="0.3">
      <c r="A121" s="168" t="s">
        <v>1192</v>
      </c>
      <c r="B121" s="88" t="s">
        <v>299</v>
      </c>
      <c r="C121" s="88" t="s">
        <v>3089</v>
      </c>
      <c r="D121" s="108">
        <v>1</v>
      </c>
      <c r="E121" s="108" t="s">
        <v>247</v>
      </c>
      <c r="F121" s="109"/>
      <c r="G121" s="109"/>
      <c r="H121" s="163"/>
      <c r="I121" s="163"/>
      <c r="J121" s="163"/>
      <c r="K121" s="163"/>
      <c r="L121" s="163"/>
      <c r="M121" s="163"/>
      <c r="N121" s="102"/>
      <c r="O121" s="103"/>
    </row>
    <row r="122" spans="1:15" ht="45" x14ac:dyDescent="0.3">
      <c r="A122" s="168" t="s">
        <v>1195</v>
      </c>
      <c r="B122" s="88" t="s">
        <v>302</v>
      </c>
      <c r="C122" s="88" t="s">
        <v>3090</v>
      </c>
      <c r="D122" s="108">
        <v>1</v>
      </c>
      <c r="E122" s="108" t="s">
        <v>247</v>
      </c>
      <c r="F122" s="109"/>
      <c r="G122" s="109"/>
      <c r="H122" s="163"/>
      <c r="I122" s="163"/>
      <c r="J122" s="163"/>
      <c r="K122" s="163"/>
      <c r="L122" s="163"/>
      <c r="M122" s="163"/>
      <c r="N122" s="102"/>
      <c r="O122" s="103"/>
    </row>
    <row r="123" spans="1:15" ht="60" x14ac:dyDescent="0.3">
      <c r="A123" s="168" t="s">
        <v>1197</v>
      </c>
      <c r="B123" s="88" t="s">
        <v>1880</v>
      </c>
      <c r="C123" s="88" t="s">
        <v>3091</v>
      </c>
      <c r="D123" s="108">
        <v>1</v>
      </c>
      <c r="E123" s="108" t="s">
        <v>297</v>
      </c>
      <c r="F123" s="109"/>
      <c r="G123" s="109"/>
      <c r="H123" s="163"/>
      <c r="I123" s="163"/>
      <c r="J123" s="163"/>
      <c r="K123" s="163"/>
      <c r="L123" s="163"/>
      <c r="M123" s="163"/>
      <c r="N123" s="102"/>
      <c r="O123" s="103"/>
    </row>
    <row r="124" spans="1:15" ht="30" x14ac:dyDescent="0.3">
      <c r="A124" s="168"/>
      <c r="B124" s="88"/>
      <c r="C124" s="88" t="s">
        <v>3092</v>
      </c>
      <c r="D124" s="108">
        <v>1</v>
      </c>
      <c r="E124" s="108" t="s">
        <v>247</v>
      </c>
      <c r="F124" s="109"/>
      <c r="G124" s="109"/>
      <c r="H124" s="163"/>
      <c r="I124" s="163"/>
      <c r="J124" s="163"/>
      <c r="K124" s="163"/>
      <c r="L124" s="163"/>
      <c r="M124" s="163"/>
      <c r="N124" s="102"/>
      <c r="O124" s="103"/>
    </row>
    <row r="125" spans="1:15" ht="60" x14ac:dyDescent="0.3">
      <c r="A125" s="168" t="s">
        <v>1201</v>
      </c>
      <c r="B125" s="88" t="s">
        <v>1202</v>
      </c>
      <c r="C125" s="88" t="s">
        <v>3093</v>
      </c>
      <c r="D125" s="108">
        <v>1</v>
      </c>
      <c r="E125" s="108" t="s">
        <v>247</v>
      </c>
      <c r="F125" s="109"/>
      <c r="G125" s="109"/>
      <c r="H125" s="163"/>
      <c r="I125" s="163"/>
      <c r="J125" s="163"/>
      <c r="K125" s="163"/>
      <c r="L125" s="163"/>
      <c r="M125" s="163"/>
      <c r="N125" s="102"/>
      <c r="O125" s="103"/>
    </row>
    <row r="126" spans="1:15" ht="60" x14ac:dyDescent="0.3">
      <c r="A126" s="168" t="s">
        <v>1881</v>
      </c>
      <c r="B126" s="90" t="s">
        <v>1882</v>
      </c>
      <c r="C126" s="107" t="s">
        <v>3094</v>
      </c>
      <c r="D126" s="108">
        <v>1</v>
      </c>
      <c r="E126" s="108" t="s">
        <v>218</v>
      </c>
      <c r="F126" s="109"/>
      <c r="G126" s="109"/>
      <c r="H126" s="163"/>
      <c r="I126" s="163"/>
      <c r="J126" s="163"/>
      <c r="K126" s="163"/>
      <c r="L126" s="163"/>
      <c r="M126" s="163"/>
      <c r="N126" s="102"/>
      <c r="O126" s="103"/>
    </row>
    <row r="127" spans="1:15" ht="30" x14ac:dyDescent="0.3">
      <c r="A127" s="168"/>
      <c r="B127" s="90"/>
      <c r="C127" s="107" t="s">
        <v>3095</v>
      </c>
      <c r="D127" s="108">
        <v>1</v>
      </c>
      <c r="E127" s="108" t="s">
        <v>2130</v>
      </c>
      <c r="F127" s="109"/>
      <c r="G127" s="109"/>
      <c r="H127" s="163"/>
      <c r="I127" s="163"/>
      <c r="J127" s="163"/>
      <c r="K127" s="163"/>
      <c r="L127" s="163"/>
      <c r="M127" s="163"/>
      <c r="N127" s="102"/>
      <c r="O127" s="103"/>
    </row>
    <row r="128" spans="1:15" ht="30" x14ac:dyDescent="0.3">
      <c r="A128" s="168"/>
      <c r="B128" s="90"/>
      <c r="C128" s="107" t="s">
        <v>3096</v>
      </c>
      <c r="D128" s="108">
        <v>1</v>
      </c>
      <c r="E128" s="108" t="s">
        <v>1406</v>
      </c>
      <c r="F128" s="109"/>
      <c r="G128" s="109"/>
      <c r="H128" s="163"/>
      <c r="I128" s="163"/>
      <c r="J128" s="163"/>
      <c r="K128" s="163"/>
      <c r="L128" s="163"/>
      <c r="M128" s="163"/>
      <c r="N128" s="102"/>
      <c r="O128" s="103"/>
    </row>
    <row r="129" spans="1:15" ht="30" x14ac:dyDescent="0.3">
      <c r="A129" s="168"/>
      <c r="B129" s="90"/>
      <c r="C129" s="107" t="s">
        <v>3097</v>
      </c>
      <c r="D129" s="108">
        <v>1</v>
      </c>
      <c r="E129" s="108" t="s">
        <v>218</v>
      </c>
      <c r="F129" s="109"/>
      <c r="G129" s="109"/>
      <c r="H129" s="163"/>
      <c r="I129" s="163"/>
      <c r="J129" s="163"/>
      <c r="K129" s="163"/>
      <c r="L129" s="163"/>
      <c r="M129" s="163"/>
      <c r="N129" s="102"/>
      <c r="O129" s="103"/>
    </row>
    <row r="130" spans="1:15" ht="30" x14ac:dyDescent="0.3">
      <c r="A130" s="168"/>
      <c r="B130" s="90"/>
      <c r="C130" s="107" t="s">
        <v>3098</v>
      </c>
      <c r="D130" s="108">
        <v>1</v>
      </c>
      <c r="E130" s="108" t="s">
        <v>247</v>
      </c>
      <c r="F130" s="109"/>
      <c r="G130" s="109"/>
      <c r="H130" s="163"/>
      <c r="I130" s="163"/>
      <c r="J130" s="163"/>
      <c r="K130" s="163"/>
      <c r="L130" s="163"/>
      <c r="M130" s="163"/>
      <c r="N130" s="102"/>
      <c r="O130" s="103"/>
    </row>
    <row r="131" spans="1:15" x14ac:dyDescent="0.3">
      <c r="A131" s="169"/>
      <c r="B131" s="763" t="s">
        <v>304</v>
      </c>
      <c r="C131" s="764"/>
      <c r="D131" s="764"/>
      <c r="E131" s="764"/>
      <c r="F131" s="764"/>
      <c r="G131" s="765"/>
      <c r="H131" s="163">
        <f>H132+H158+H172+H182+H205+H207+H213</f>
        <v>91</v>
      </c>
      <c r="I131" s="163">
        <f>I132+I158+I172+I182+I205+I207+I213</f>
        <v>182</v>
      </c>
      <c r="J131" s="163"/>
      <c r="K131" s="163"/>
      <c r="L131" s="163"/>
      <c r="M131" s="163"/>
      <c r="N131" s="102"/>
      <c r="O131" s="103"/>
    </row>
    <row r="132" spans="1:15" x14ac:dyDescent="0.3">
      <c r="A132" s="168" t="s">
        <v>38</v>
      </c>
      <c r="B132" s="766" t="s">
        <v>39</v>
      </c>
      <c r="C132" s="762"/>
      <c r="D132" s="762"/>
      <c r="E132" s="762"/>
      <c r="F132" s="762"/>
      <c r="G132" s="767"/>
      <c r="H132" s="163">
        <f>SUM(D133:D157)</f>
        <v>25</v>
      </c>
      <c r="I132" s="163">
        <f>COUNT(D133:D157)*2</f>
        <v>50</v>
      </c>
      <c r="J132" s="163"/>
      <c r="K132" s="163"/>
      <c r="L132" s="163"/>
      <c r="M132" s="163"/>
      <c r="N132" s="102"/>
      <c r="O132" s="103"/>
    </row>
    <row r="133" spans="1:15" ht="45" x14ac:dyDescent="0.3">
      <c r="A133" s="168" t="s">
        <v>306</v>
      </c>
      <c r="B133" s="92" t="s">
        <v>307</v>
      </c>
      <c r="C133" s="88" t="s">
        <v>3099</v>
      </c>
      <c r="D133" s="108">
        <v>1</v>
      </c>
      <c r="E133" s="108" t="s">
        <v>243</v>
      </c>
      <c r="F133" s="109"/>
      <c r="G133" s="109"/>
      <c r="H133" s="163"/>
      <c r="I133" s="163"/>
      <c r="J133" s="163"/>
      <c r="K133" s="163"/>
      <c r="L133" s="163"/>
      <c r="M133" s="163"/>
      <c r="N133" s="102"/>
      <c r="O133" s="103"/>
    </row>
    <row r="134" spans="1:15" ht="30" x14ac:dyDescent="0.3">
      <c r="A134" s="168"/>
      <c r="B134" s="92"/>
      <c r="C134" s="88" t="s">
        <v>3100</v>
      </c>
      <c r="D134" s="108">
        <v>1</v>
      </c>
      <c r="E134" s="108" t="s">
        <v>243</v>
      </c>
      <c r="F134" s="88" t="s">
        <v>3101</v>
      </c>
      <c r="G134" s="109"/>
      <c r="H134" s="163"/>
      <c r="I134" s="163"/>
      <c r="J134" s="163"/>
      <c r="K134" s="163"/>
      <c r="L134" s="163"/>
      <c r="M134" s="163"/>
      <c r="N134" s="102"/>
      <c r="O134" s="103"/>
    </row>
    <row r="135" spans="1:15" ht="30" x14ac:dyDescent="0.3">
      <c r="A135" s="168" t="s">
        <v>309</v>
      </c>
      <c r="B135" s="93" t="s">
        <v>310</v>
      </c>
      <c r="C135" s="88" t="s">
        <v>3102</v>
      </c>
      <c r="D135" s="108">
        <v>1</v>
      </c>
      <c r="E135" s="108" t="s">
        <v>218</v>
      </c>
      <c r="F135" s="109"/>
      <c r="G135" s="109"/>
      <c r="H135" s="163"/>
      <c r="I135" s="163"/>
      <c r="J135" s="163"/>
      <c r="K135" s="163"/>
      <c r="L135" s="163"/>
      <c r="M135" s="163"/>
      <c r="N135" s="102"/>
      <c r="O135" s="103"/>
    </row>
    <row r="136" spans="1:15" ht="30" x14ac:dyDescent="0.3">
      <c r="A136" s="168"/>
      <c r="B136" s="93"/>
      <c r="C136" s="88" t="s">
        <v>3103</v>
      </c>
      <c r="D136" s="108">
        <v>1</v>
      </c>
      <c r="E136" s="108" t="s">
        <v>488</v>
      </c>
      <c r="F136" s="109"/>
      <c r="G136" s="109"/>
      <c r="H136" s="163"/>
      <c r="I136" s="163"/>
      <c r="J136" s="163"/>
      <c r="K136" s="163"/>
      <c r="L136" s="163"/>
      <c r="M136" s="163"/>
      <c r="N136" s="102"/>
      <c r="O136" s="103"/>
    </row>
    <row r="137" spans="1:15" ht="30" x14ac:dyDescent="0.3">
      <c r="A137" s="168"/>
      <c r="B137" s="93"/>
      <c r="C137" s="88" t="s">
        <v>3104</v>
      </c>
      <c r="D137" s="108">
        <v>1</v>
      </c>
      <c r="E137" s="108" t="s">
        <v>488</v>
      </c>
      <c r="F137" s="109"/>
      <c r="G137" s="109"/>
      <c r="H137" s="163"/>
      <c r="I137" s="163"/>
      <c r="J137" s="163"/>
      <c r="K137" s="163"/>
      <c r="L137" s="163"/>
      <c r="M137" s="163"/>
      <c r="N137" s="102"/>
      <c r="O137" s="103"/>
    </row>
    <row r="138" spans="1:15" x14ac:dyDescent="0.3">
      <c r="A138" s="168"/>
      <c r="B138" s="93"/>
      <c r="C138" s="107" t="s">
        <v>3105</v>
      </c>
      <c r="D138" s="108">
        <v>1</v>
      </c>
      <c r="E138" s="108" t="s">
        <v>488</v>
      </c>
      <c r="F138" s="117"/>
      <c r="G138" s="109"/>
      <c r="H138" s="163"/>
      <c r="I138" s="163"/>
      <c r="J138" s="163"/>
      <c r="K138" s="163"/>
      <c r="L138" s="163"/>
      <c r="M138" s="163"/>
      <c r="N138" s="102"/>
      <c r="O138" s="103"/>
    </row>
    <row r="139" spans="1:15" ht="30" x14ac:dyDescent="0.3">
      <c r="A139" s="168"/>
      <c r="B139" s="93"/>
      <c r="C139" s="88" t="s">
        <v>3106</v>
      </c>
      <c r="D139" s="108">
        <v>1</v>
      </c>
      <c r="E139" s="108" t="s">
        <v>488</v>
      </c>
      <c r="F139" s="88"/>
      <c r="G139" s="109"/>
      <c r="H139" s="163"/>
      <c r="I139" s="163"/>
      <c r="J139" s="163"/>
      <c r="K139" s="163"/>
      <c r="L139" s="163"/>
      <c r="M139" s="163"/>
      <c r="N139" s="102"/>
      <c r="O139" s="103"/>
    </row>
    <row r="140" spans="1:15" ht="45" x14ac:dyDescent="0.3">
      <c r="A140" s="168" t="s">
        <v>315</v>
      </c>
      <c r="B140" s="92" t="s">
        <v>316</v>
      </c>
      <c r="C140" s="88" t="s">
        <v>3107</v>
      </c>
      <c r="D140" s="108">
        <v>1</v>
      </c>
      <c r="E140" s="108" t="s">
        <v>218</v>
      </c>
      <c r="F140" s="109"/>
      <c r="G140" s="109"/>
      <c r="H140" s="163"/>
      <c r="I140" s="163"/>
      <c r="J140" s="163"/>
      <c r="K140" s="163"/>
      <c r="L140" s="163"/>
      <c r="M140" s="163"/>
      <c r="N140" s="102"/>
      <c r="O140" s="103"/>
    </row>
    <row r="141" spans="1:15" ht="45" x14ac:dyDescent="0.3">
      <c r="A141" s="168" t="s">
        <v>146</v>
      </c>
      <c r="B141" s="92"/>
      <c r="C141" s="88" t="s">
        <v>3108</v>
      </c>
      <c r="D141" s="108">
        <v>1</v>
      </c>
      <c r="E141" s="108" t="s">
        <v>218</v>
      </c>
      <c r="F141" s="109"/>
      <c r="G141" s="109"/>
      <c r="H141" s="163"/>
      <c r="I141" s="163"/>
      <c r="J141" s="163"/>
      <c r="K141" s="163"/>
      <c r="L141" s="163"/>
      <c r="M141" s="163"/>
      <c r="N141" s="102"/>
      <c r="O141" s="103"/>
    </row>
    <row r="142" spans="1:15" ht="30" x14ac:dyDescent="0.3">
      <c r="A142" s="168" t="s">
        <v>146</v>
      </c>
      <c r="B142" s="92"/>
      <c r="C142" s="88" t="s">
        <v>3109</v>
      </c>
      <c r="D142" s="108">
        <v>1</v>
      </c>
      <c r="E142" s="108" t="s">
        <v>218</v>
      </c>
      <c r="F142" s="109"/>
      <c r="G142" s="109"/>
      <c r="H142" s="163"/>
      <c r="I142" s="163"/>
      <c r="J142" s="163"/>
      <c r="K142" s="163"/>
      <c r="L142" s="163"/>
      <c r="M142" s="163"/>
      <c r="N142" s="102"/>
      <c r="O142" s="103"/>
    </row>
    <row r="143" spans="1:15" ht="45" x14ac:dyDescent="0.3">
      <c r="A143" s="168" t="s">
        <v>146</v>
      </c>
      <c r="B143" s="92"/>
      <c r="C143" s="88" t="s">
        <v>3110</v>
      </c>
      <c r="D143" s="108">
        <v>1</v>
      </c>
      <c r="E143" s="108" t="s">
        <v>218</v>
      </c>
      <c r="F143" s="88" t="s">
        <v>3111</v>
      </c>
      <c r="G143" s="109"/>
      <c r="H143" s="163"/>
      <c r="I143" s="163"/>
      <c r="J143" s="163"/>
      <c r="K143" s="163"/>
      <c r="L143" s="163"/>
      <c r="M143" s="163"/>
      <c r="N143" s="102"/>
      <c r="O143" s="103"/>
    </row>
    <row r="144" spans="1:15" ht="30" x14ac:dyDescent="0.3">
      <c r="A144" s="168" t="s">
        <v>146</v>
      </c>
      <c r="B144" s="92"/>
      <c r="C144" s="88" t="s">
        <v>3112</v>
      </c>
      <c r="D144" s="108">
        <v>1</v>
      </c>
      <c r="E144" s="108" t="s">
        <v>218</v>
      </c>
      <c r="F144" s="88" t="s">
        <v>3113</v>
      </c>
      <c r="G144" s="109"/>
      <c r="H144" s="163"/>
      <c r="I144" s="163"/>
      <c r="J144" s="163"/>
      <c r="K144" s="163"/>
      <c r="L144" s="163"/>
      <c r="M144" s="163"/>
      <c r="N144" s="102"/>
      <c r="O144" s="103"/>
    </row>
    <row r="145" spans="1:15" ht="30" x14ac:dyDescent="0.3">
      <c r="A145" s="168"/>
      <c r="B145" s="92"/>
      <c r="C145" s="88" t="s">
        <v>3114</v>
      </c>
      <c r="D145" s="108">
        <v>1</v>
      </c>
      <c r="E145" s="108" t="s">
        <v>218</v>
      </c>
      <c r="F145" s="88" t="s">
        <v>3115</v>
      </c>
      <c r="G145" s="109"/>
      <c r="H145" s="163"/>
      <c r="I145" s="163"/>
      <c r="J145" s="163"/>
      <c r="K145" s="163"/>
      <c r="L145" s="163"/>
      <c r="M145" s="163"/>
      <c r="N145" s="102"/>
      <c r="O145" s="103"/>
    </row>
    <row r="146" spans="1:15" ht="45" x14ac:dyDescent="0.3">
      <c r="A146" s="168" t="s">
        <v>333</v>
      </c>
      <c r="B146" s="92" t="s">
        <v>334</v>
      </c>
      <c r="C146" s="88" t="s">
        <v>3108</v>
      </c>
      <c r="D146" s="108">
        <v>1</v>
      </c>
      <c r="E146" s="108" t="s">
        <v>218</v>
      </c>
      <c r="F146" s="109"/>
      <c r="G146" s="109"/>
      <c r="H146" s="163"/>
      <c r="I146" s="163"/>
      <c r="J146" s="163"/>
      <c r="K146" s="163"/>
      <c r="L146" s="163"/>
      <c r="M146" s="163"/>
      <c r="N146" s="102"/>
      <c r="O146" s="103"/>
    </row>
    <row r="147" spans="1:15" ht="30" x14ac:dyDescent="0.3">
      <c r="A147" s="168"/>
      <c r="B147" s="92"/>
      <c r="C147" s="88" t="s">
        <v>3116</v>
      </c>
      <c r="D147" s="108">
        <v>1</v>
      </c>
      <c r="E147" s="108" t="s">
        <v>218</v>
      </c>
      <c r="F147" s="109"/>
      <c r="G147" s="109"/>
      <c r="H147" s="163"/>
      <c r="I147" s="163"/>
      <c r="J147" s="163"/>
      <c r="K147" s="163"/>
      <c r="L147" s="163"/>
      <c r="M147" s="163"/>
      <c r="N147" s="102"/>
      <c r="O147" s="103"/>
    </row>
    <row r="148" spans="1:15" ht="45" x14ac:dyDescent="0.3">
      <c r="A148" s="168" t="s">
        <v>337</v>
      </c>
      <c r="B148" s="92" t="s">
        <v>338</v>
      </c>
      <c r="C148" s="88" t="s">
        <v>3117</v>
      </c>
      <c r="D148" s="108">
        <v>1</v>
      </c>
      <c r="E148" s="108" t="s">
        <v>218</v>
      </c>
      <c r="F148" s="109"/>
      <c r="G148" s="109"/>
      <c r="H148" s="163"/>
      <c r="I148" s="163"/>
      <c r="J148" s="163"/>
      <c r="K148" s="163"/>
      <c r="L148" s="163"/>
      <c r="M148" s="163"/>
      <c r="N148" s="102"/>
      <c r="O148" s="103"/>
    </row>
    <row r="149" spans="1:15" ht="30" x14ac:dyDescent="0.3">
      <c r="A149" s="168" t="s">
        <v>146</v>
      </c>
      <c r="B149" s="92"/>
      <c r="C149" s="88" t="s">
        <v>3118</v>
      </c>
      <c r="D149" s="108">
        <v>1</v>
      </c>
      <c r="E149" s="108" t="s">
        <v>2130</v>
      </c>
      <c r="F149" s="109"/>
      <c r="G149" s="109"/>
      <c r="H149" s="163"/>
      <c r="I149" s="163"/>
      <c r="J149" s="163"/>
      <c r="K149" s="163"/>
      <c r="L149" s="163"/>
      <c r="M149" s="163"/>
      <c r="N149" s="102"/>
      <c r="O149" s="103"/>
    </row>
    <row r="150" spans="1:15" x14ac:dyDescent="0.3">
      <c r="A150" s="168" t="s">
        <v>146</v>
      </c>
      <c r="B150" s="92"/>
      <c r="C150" s="88" t="s">
        <v>3119</v>
      </c>
      <c r="D150" s="108">
        <v>1</v>
      </c>
      <c r="E150" s="108" t="s">
        <v>218</v>
      </c>
      <c r="F150" s="109"/>
      <c r="G150" s="109"/>
      <c r="H150" s="163"/>
      <c r="I150" s="163"/>
      <c r="J150" s="163"/>
      <c r="K150" s="163"/>
      <c r="L150" s="163"/>
      <c r="M150" s="163"/>
      <c r="N150" s="102"/>
      <c r="O150" s="103"/>
    </row>
    <row r="151" spans="1:15" ht="30" x14ac:dyDescent="0.3">
      <c r="A151" s="168"/>
      <c r="B151" s="92"/>
      <c r="C151" s="88" t="s">
        <v>3120</v>
      </c>
      <c r="D151" s="108">
        <v>1</v>
      </c>
      <c r="E151" s="108" t="s">
        <v>243</v>
      </c>
      <c r="F151" s="88" t="s">
        <v>3121</v>
      </c>
      <c r="G151" s="109"/>
      <c r="H151" s="163"/>
      <c r="I151" s="163"/>
      <c r="J151" s="163"/>
      <c r="K151" s="163"/>
      <c r="L151" s="163"/>
      <c r="M151" s="163"/>
      <c r="N151" s="102"/>
      <c r="O151" s="103"/>
    </row>
    <row r="152" spans="1:15" ht="45" x14ac:dyDescent="0.3">
      <c r="A152" s="168"/>
      <c r="B152" s="92"/>
      <c r="C152" s="88" t="s">
        <v>3122</v>
      </c>
      <c r="D152" s="108">
        <v>1</v>
      </c>
      <c r="E152" s="108" t="s">
        <v>243</v>
      </c>
      <c r="F152" s="88" t="s">
        <v>3123</v>
      </c>
      <c r="G152" s="109"/>
      <c r="H152" s="163"/>
      <c r="I152" s="163"/>
      <c r="J152" s="163"/>
      <c r="K152" s="163"/>
      <c r="L152" s="163"/>
      <c r="M152" s="163"/>
      <c r="N152" s="102"/>
      <c r="O152" s="103"/>
    </row>
    <row r="153" spans="1:15" ht="45" x14ac:dyDescent="0.3">
      <c r="A153" s="168"/>
      <c r="B153" s="92"/>
      <c r="C153" s="88" t="s">
        <v>3124</v>
      </c>
      <c r="D153" s="108">
        <v>1</v>
      </c>
      <c r="E153" s="108" t="s">
        <v>243</v>
      </c>
      <c r="F153" s="109"/>
      <c r="G153" s="109"/>
      <c r="H153" s="163"/>
      <c r="I153" s="163"/>
      <c r="J153" s="163"/>
      <c r="K153" s="163"/>
      <c r="L153" s="163"/>
      <c r="M153" s="163"/>
      <c r="N153" s="102"/>
      <c r="O153" s="103"/>
    </row>
    <row r="154" spans="1:15" ht="45" x14ac:dyDescent="0.3">
      <c r="A154" s="168"/>
      <c r="B154" s="92"/>
      <c r="C154" s="88" t="s">
        <v>3125</v>
      </c>
      <c r="D154" s="108">
        <v>1</v>
      </c>
      <c r="E154" s="108" t="s">
        <v>243</v>
      </c>
      <c r="F154" s="109"/>
      <c r="G154" s="109"/>
      <c r="H154" s="163"/>
      <c r="I154" s="163"/>
      <c r="J154" s="163"/>
      <c r="K154" s="163"/>
      <c r="L154" s="163"/>
      <c r="M154" s="163"/>
      <c r="N154" s="102"/>
      <c r="O154" s="103"/>
    </row>
    <row r="155" spans="1:15" ht="30" x14ac:dyDescent="0.3">
      <c r="A155" s="168"/>
      <c r="B155" s="92"/>
      <c r="C155" s="88" t="s">
        <v>3126</v>
      </c>
      <c r="D155" s="108">
        <v>1</v>
      </c>
      <c r="E155" s="108" t="s">
        <v>243</v>
      </c>
      <c r="F155" s="109"/>
      <c r="G155" s="109"/>
      <c r="H155" s="163"/>
      <c r="I155" s="163"/>
      <c r="J155" s="163"/>
      <c r="K155" s="163"/>
      <c r="L155" s="163"/>
      <c r="M155" s="163"/>
      <c r="N155" s="102"/>
      <c r="O155" s="103"/>
    </row>
    <row r="156" spans="1:15" ht="30" x14ac:dyDescent="0.3">
      <c r="A156" s="168" t="s">
        <v>1229</v>
      </c>
      <c r="B156" s="92" t="s">
        <v>342</v>
      </c>
      <c r="C156" s="88" t="s">
        <v>3127</v>
      </c>
      <c r="D156" s="108">
        <v>1</v>
      </c>
      <c r="E156" s="108" t="s">
        <v>243</v>
      </c>
      <c r="F156" s="109"/>
      <c r="G156" s="109"/>
      <c r="H156" s="163"/>
      <c r="I156" s="163"/>
      <c r="J156" s="163"/>
      <c r="K156" s="163"/>
      <c r="L156" s="163"/>
      <c r="M156" s="163"/>
      <c r="N156" s="102"/>
      <c r="O156" s="103"/>
    </row>
    <row r="157" spans="1:15" ht="75" x14ac:dyDescent="0.3">
      <c r="A157" s="168" t="s">
        <v>345</v>
      </c>
      <c r="B157" s="92" t="s">
        <v>3128</v>
      </c>
      <c r="C157" s="88" t="s">
        <v>3129</v>
      </c>
      <c r="D157" s="108">
        <v>1</v>
      </c>
      <c r="E157" s="108" t="s">
        <v>218</v>
      </c>
      <c r="F157" s="109"/>
      <c r="G157" s="109"/>
      <c r="H157" s="163"/>
      <c r="I157" s="163"/>
      <c r="J157" s="163"/>
      <c r="K157" s="163"/>
      <c r="L157" s="163"/>
      <c r="M157" s="163"/>
      <c r="N157" s="102"/>
      <c r="O157" s="103"/>
    </row>
    <row r="158" spans="1:15" x14ac:dyDescent="0.3">
      <c r="A158" s="168" t="s">
        <v>40</v>
      </c>
      <c r="B158" s="766" t="s">
        <v>3648</v>
      </c>
      <c r="C158" s="762"/>
      <c r="D158" s="762"/>
      <c r="E158" s="762"/>
      <c r="F158" s="762"/>
      <c r="G158" s="767"/>
      <c r="H158" s="163">
        <f>SUM(D159:D171)</f>
        <v>13</v>
      </c>
      <c r="I158" s="163">
        <f>COUNT(D159:D171)*2</f>
        <v>26</v>
      </c>
      <c r="J158" s="163"/>
      <c r="K158" s="163"/>
      <c r="L158" s="163"/>
      <c r="M158" s="163"/>
      <c r="N158" s="102"/>
      <c r="O158" s="103"/>
    </row>
    <row r="159" spans="1:15" ht="45" x14ac:dyDescent="0.3">
      <c r="A159" s="168" t="s">
        <v>3130</v>
      </c>
      <c r="B159" s="93" t="s">
        <v>354</v>
      </c>
      <c r="C159" s="90" t="s">
        <v>3131</v>
      </c>
      <c r="D159" s="108">
        <v>1</v>
      </c>
      <c r="E159" s="108" t="s">
        <v>243</v>
      </c>
      <c r="F159" s="88" t="s">
        <v>3132</v>
      </c>
      <c r="G159" s="109"/>
      <c r="H159" s="163"/>
      <c r="I159" s="163"/>
      <c r="J159" s="163"/>
      <c r="K159" s="163"/>
      <c r="L159" s="163"/>
      <c r="M159" s="163"/>
      <c r="N159" s="102"/>
      <c r="O159" s="103"/>
    </row>
    <row r="160" spans="1:15" ht="45" x14ac:dyDescent="0.3">
      <c r="A160" s="168"/>
      <c r="B160" s="93"/>
      <c r="C160" s="90" t="s">
        <v>3133</v>
      </c>
      <c r="D160" s="108">
        <v>1</v>
      </c>
      <c r="E160" s="108" t="s">
        <v>243</v>
      </c>
      <c r="F160" s="88" t="s">
        <v>3134</v>
      </c>
      <c r="G160" s="109"/>
      <c r="H160" s="163"/>
      <c r="I160" s="163"/>
      <c r="J160" s="163"/>
      <c r="K160" s="163"/>
      <c r="L160" s="163"/>
      <c r="M160" s="163"/>
      <c r="N160" s="102"/>
      <c r="O160" s="103"/>
    </row>
    <row r="161" spans="1:15" ht="45" x14ac:dyDescent="0.3">
      <c r="A161" s="168" t="s">
        <v>357</v>
      </c>
      <c r="B161" s="93" t="s">
        <v>358</v>
      </c>
      <c r="C161" s="97" t="s">
        <v>3135</v>
      </c>
      <c r="D161" s="108">
        <v>1</v>
      </c>
      <c r="E161" s="108" t="s">
        <v>243</v>
      </c>
      <c r="F161" s="109"/>
      <c r="G161" s="109"/>
      <c r="H161" s="163"/>
      <c r="I161" s="163"/>
      <c r="J161" s="163"/>
      <c r="K161" s="163"/>
      <c r="L161" s="163"/>
      <c r="M161" s="163"/>
      <c r="N161" s="102"/>
      <c r="O161" s="103"/>
    </row>
    <row r="162" spans="1:15" ht="30" x14ac:dyDescent="0.3">
      <c r="A162" s="168" t="s">
        <v>146</v>
      </c>
      <c r="B162" s="94"/>
      <c r="C162" s="97" t="s">
        <v>3136</v>
      </c>
      <c r="D162" s="108">
        <v>1</v>
      </c>
      <c r="E162" s="108" t="s">
        <v>243</v>
      </c>
      <c r="F162" s="109"/>
      <c r="G162" s="109"/>
      <c r="H162" s="163"/>
      <c r="I162" s="163"/>
      <c r="J162" s="163"/>
      <c r="K162" s="163"/>
      <c r="L162" s="163"/>
      <c r="M162" s="163"/>
      <c r="N162" s="102"/>
      <c r="O162" s="103"/>
    </row>
    <row r="163" spans="1:15" ht="30" x14ac:dyDescent="0.3">
      <c r="A163" s="168"/>
      <c r="B163" s="94"/>
      <c r="C163" s="97" t="s">
        <v>3137</v>
      </c>
      <c r="D163" s="108">
        <v>1</v>
      </c>
      <c r="E163" s="108" t="s">
        <v>218</v>
      </c>
      <c r="F163" s="109"/>
      <c r="G163" s="109"/>
      <c r="H163" s="163"/>
      <c r="I163" s="163"/>
      <c r="J163" s="163"/>
      <c r="K163" s="163"/>
      <c r="L163" s="163"/>
      <c r="M163" s="163"/>
      <c r="N163" s="102"/>
      <c r="O163" s="103"/>
    </row>
    <row r="164" spans="1:15" ht="30" x14ac:dyDescent="0.3">
      <c r="A164" s="168"/>
      <c r="B164" s="94"/>
      <c r="C164" s="97" t="s">
        <v>3138</v>
      </c>
      <c r="D164" s="108">
        <v>1</v>
      </c>
      <c r="E164" s="108" t="s">
        <v>218</v>
      </c>
      <c r="F164" s="109"/>
      <c r="G164" s="109"/>
      <c r="H164" s="163"/>
      <c r="I164" s="163"/>
      <c r="J164" s="163"/>
      <c r="K164" s="163"/>
      <c r="L164" s="163"/>
      <c r="M164" s="163"/>
      <c r="N164" s="102"/>
      <c r="O164" s="103"/>
    </row>
    <row r="165" spans="1:15" ht="30" x14ac:dyDescent="0.3">
      <c r="A165" s="168"/>
      <c r="B165" s="94"/>
      <c r="C165" s="97" t="s">
        <v>3139</v>
      </c>
      <c r="D165" s="108">
        <v>1</v>
      </c>
      <c r="E165" s="108" t="s">
        <v>488</v>
      </c>
      <c r="F165" s="109"/>
      <c r="G165" s="109"/>
      <c r="H165" s="163"/>
      <c r="I165" s="163"/>
      <c r="J165" s="163"/>
      <c r="K165" s="163"/>
      <c r="L165" s="163"/>
      <c r="M165" s="163"/>
      <c r="N165" s="102"/>
      <c r="O165" s="103"/>
    </row>
    <row r="166" spans="1:15" ht="45" x14ac:dyDescent="0.3">
      <c r="A166" s="168" t="s">
        <v>3140</v>
      </c>
      <c r="B166" s="94" t="s">
        <v>361</v>
      </c>
      <c r="C166" s="107" t="s">
        <v>3141</v>
      </c>
      <c r="D166" s="108">
        <v>1</v>
      </c>
      <c r="E166" s="108" t="s">
        <v>218</v>
      </c>
      <c r="F166" s="109"/>
      <c r="G166" s="109"/>
      <c r="H166" s="163"/>
      <c r="I166" s="163"/>
      <c r="J166" s="163"/>
      <c r="K166" s="163"/>
      <c r="L166" s="163"/>
      <c r="M166" s="163"/>
      <c r="N166" s="102"/>
      <c r="O166" s="103"/>
    </row>
    <row r="167" spans="1:15" ht="45" x14ac:dyDescent="0.3">
      <c r="A167" s="168" t="s">
        <v>146</v>
      </c>
      <c r="B167" s="94"/>
      <c r="C167" s="98" t="s">
        <v>3142</v>
      </c>
      <c r="D167" s="108">
        <v>1</v>
      </c>
      <c r="E167" s="108" t="s">
        <v>218</v>
      </c>
      <c r="F167" s="109"/>
      <c r="G167" s="109"/>
      <c r="H167" s="163"/>
      <c r="I167" s="163"/>
      <c r="J167" s="163"/>
      <c r="K167" s="163"/>
      <c r="L167" s="163"/>
      <c r="M167" s="163"/>
      <c r="N167" s="102"/>
      <c r="O167" s="103"/>
    </row>
    <row r="168" spans="1:15" ht="30" x14ac:dyDescent="0.3">
      <c r="A168" s="168" t="s">
        <v>146</v>
      </c>
      <c r="B168" s="94"/>
      <c r="C168" s="98" t="s">
        <v>3143</v>
      </c>
      <c r="D168" s="108">
        <v>1</v>
      </c>
      <c r="E168" s="108" t="s">
        <v>218</v>
      </c>
      <c r="F168" s="117"/>
      <c r="G168" s="109"/>
      <c r="H168" s="163"/>
      <c r="I168" s="163"/>
      <c r="J168" s="163"/>
      <c r="K168" s="163"/>
      <c r="L168" s="163"/>
      <c r="M168" s="163"/>
      <c r="N168" s="102"/>
      <c r="O168" s="103"/>
    </row>
    <row r="169" spans="1:15" x14ac:dyDescent="0.3">
      <c r="A169" s="168" t="s">
        <v>146</v>
      </c>
      <c r="B169" s="94"/>
      <c r="C169" s="88" t="s">
        <v>3144</v>
      </c>
      <c r="D169" s="108">
        <v>1</v>
      </c>
      <c r="E169" s="108" t="s">
        <v>218</v>
      </c>
      <c r="F169" s="117"/>
      <c r="G169" s="109"/>
      <c r="H169" s="163"/>
      <c r="I169" s="163"/>
      <c r="J169" s="163"/>
      <c r="K169" s="163"/>
      <c r="L169" s="163"/>
      <c r="M169" s="163"/>
      <c r="N169" s="102"/>
      <c r="O169" s="103"/>
    </row>
    <row r="170" spans="1:15" ht="30" x14ac:dyDescent="0.3">
      <c r="A170" s="168" t="s">
        <v>146</v>
      </c>
      <c r="B170" s="94"/>
      <c r="C170" s="98" t="s">
        <v>3145</v>
      </c>
      <c r="D170" s="108">
        <v>1</v>
      </c>
      <c r="E170" s="108" t="s">
        <v>218</v>
      </c>
      <c r="F170" s="109"/>
      <c r="G170" s="109"/>
      <c r="H170" s="163"/>
      <c r="I170" s="163"/>
      <c r="J170" s="163"/>
      <c r="K170" s="163"/>
      <c r="L170" s="163"/>
      <c r="M170" s="163"/>
      <c r="N170" s="102"/>
      <c r="O170" s="103"/>
    </row>
    <row r="171" spans="1:15" x14ac:dyDescent="0.3">
      <c r="A171" s="170"/>
      <c r="B171" s="141"/>
      <c r="C171" s="126" t="s">
        <v>3146</v>
      </c>
      <c r="D171" s="147">
        <v>1</v>
      </c>
      <c r="E171" s="147" t="s">
        <v>218</v>
      </c>
      <c r="F171" s="127"/>
      <c r="G171" s="127"/>
      <c r="H171" s="163"/>
      <c r="I171" s="163"/>
      <c r="J171" s="163"/>
      <c r="K171" s="163"/>
      <c r="L171" s="163"/>
      <c r="M171" s="163"/>
      <c r="N171" s="102"/>
      <c r="O171" s="103"/>
    </row>
    <row r="172" spans="1:15" x14ac:dyDescent="0.3">
      <c r="A172" s="171" t="s">
        <v>41</v>
      </c>
      <c r="B172" s="822" t="s">
        <v>4207</v>
      </c>
      <c r="C172" s="823"/>
      <c r="D172" s="823"/>
      <c r="E172" s="823"/>
      <c r="F172" s="823"/>
      <c r="G172" s="824"/>
      <c r="H172" s="163">
        <f>SUM(D173:D181)</f>
        <v>9</v>
      </c>
      <c r="I172" s="163">
        <f>COUNT(D173:D181)*2</f>
        <v>18</v>
      </c>
      <c r="J172" s="163"/>
      <c r="K172" s="163"/>
      <c r="L172" s="163"/>
      <c r="M172" s="163"/>
      <c r="N172" s="102"/>
      <c r="O172" s="103"/>
    </row>
    <row r="173" spans="1:15" ht="30" x14ac:dyDescent="0.3">
      <c r="A173" s="168" t="s">
        <v>2731</v>
      </c>
      <c r="B173" s="93" t="s">
        <v>364</v>
      </c>
      <c r="C173" s="97" t="s">
        <v>3147</v>
      </c>
      <c r="D173" s="108">
        <v>1</v>
      </c>
      <c r="E173" s="108" t="s">
        <v>218</v>
      </c>
      <c r="F173" s="109"/>
      <c r="G173" s="109"/>
      <c r="H173" s="163"/>
      <c r="I173" s="163"/>
      <c r="J173" s="163"/>
      <c r="K173" s="163"/>
      <c r="L173" s="163"/>
      <c r="M173" s="163"/>
      <c r="N173" s="102"/>
      <c r="O173" s="103"/>
    </row>
    <row r="174" spans="1:15" ht="30" x14ac:dyDescent="0.3">
      <c r="A174" s="168" t="s">
        <v>146</v>
      </c>
      <c r="B174" s="95"/>
      <c r="C174" s="97" t="s">
        <v>3148</v>
      </c>
      <c r="D174" s="108">
        <v>1</v>
      </c>
      <c r="E174" s="108" t="s">
        <v>218</v>
      </c>
      <c r="F174" s="109"/>
      <c r="G174" s="109"/>
      <c r="H174" s="163"/>
      <c r="I174" s="163"/>
      <c r="J174" s="163"/>
      <c r="K174" s="163"/>
      <c r="L174" s="163"/>
      <c r="M174" s="163"/>
      <c r="N174" s="102"/>
      <c r="O174" s="103"/>
    </row>
    <row r="175" spans="1:15" ht="30" x14ac:dyDescent="0.3">
      <c r="A175" s="168" t="s">
        <v>146</v>
      </c>
      <c r="B175" s="95"/>
      <c r="C175" s="88" t="s">
        <v>3149</v>
      </c>
      <c r="D175" s="108">
        <v>1</v>
      </c>
      <c r="E175" s="108" t="s">
        <v>243</v>
      </c>
      <c r="F175" s="109"/>
      <c r="G175" s="109"/>
      <c r="H175" s="163"/>
      <c r="I175" s="163"/>
      <c r="J175" s="163"/>
      <c r="K175" s="163"/>
      <c r="L175" s="163"/>
      <c r="M175" s="163"/>
      <c r="N175" s="102"/>
      <c r="O175" s="103"/>
    </row>
    <row r="176" spans="1:15" ht="45" x14ac:dyDescent="0.3">
      <c r="A176" s="168"/>
      <c r="B176" s="95"/>
      <c r="C176" s="88" t="s">
        <v>3150</v>
      </c>
      <c r="D176" s="108">
        <v>1</v>
      </c>
      <c r="E176" s="108" t="s">
        <v>243</v>
      </c>
      <c r="F176" s="109"/>
      <c r="G176" s="109"/>
      <c r="H176" s="163"/>
      <c r="I176" s="163"/>
      <c r="J176" s="163"/>
      <c r="K176" s="163"/>
      <c r="L176" s="163"/>
      <c r="M176" s="163"/>
      <c r="N176" s="102"/>
      <c r="O176" s="103"/>
    </row>
    <row r="177" spans="1:15" ht="30" x14ac:dyDescent="0.3">
      <c r="A177" s="168"/>
      <c r="B177" s="95"/>
      <c r="C177" s="88" t="s">
        <v>3151</v>
      </c>
      <c r="D177" s="108">
        <v>1</v>
      </c>
      <c r="E177" s="108" t="s">
        <v>243</v>
      </c>
      <c r="F177" s="109"/>
      <c r="G177" s="109"/>
      <c r="H177" s="163"/>
      <c r="I177" s="163"/>
      <c r="J177" s="163"/>
      <c r="K177" s="163"/>
      <c r="L177" s="163"/>
      <c r="M177" s="163"/>
      <c r="N177" s="102"/>
      <c r="O177" s="103"/>
    </row>
    <row r="178" spans="1:15" ht="45" x14ac:dyDescent="0.3">
      <c r="A178" s="168" t="s">
        <v>1915</v>
      </c>
      <c r="B178" s="95" t="s">
        <v>366</v>
      </c>
      <c r="C178" s="88" t="s">
        <v>3152</v>
      </c>
      <c r="D178" s="108">
        <v>1</v>
      </c>
      <c r="E178" s="108" t="s">
        <v>218</v>
      </c>
      <c r="F178" s="109"/>
      <c r="G178" s="109"/>
      <c r="H178" s="163"/>
      <c r="I178" s="163"/>
      <c r="J178" s="163"/>
      <c r="K178" s="163"/>
      <c r="L178" s="163"/>
      <c r="M178" s="163"/>
      <c r="N178" s="102"/>
      <c r="O178" s="103"/>
    </row>
    <row r="179" spans="1:15" ht="30" x14ac:dyDescent="0.3">
      <c r="A179" s="168"/>
      <c r="B179" s="95"/>
      <c r="C179" s="88" t="s">
        <v>3153</v>
      </c>
      <c r="D179" s="108">
        <v>1</v>
      </c>
      <c r="E179" s="108" t="s">
        <v>243</v>
      </c>
      <c r="F179" s="109"/>
      <c r="G179" s="109"/>
      <c r="H179" s="163"/>
      <c r="I179" s="163"/>
      <c r="J179" s="163"/>
      <c r="K179" s="163"/>
      <c r="L179" s="163"/>
      <c r="M179" s="163"/>
      <c r="N179" s="102"/>
      <c r="O179" s="103"/>
    </row>
    <row r="180" spans="1:15" ht="75" x14ac:dyDescent="0.3">
      <c r="A180" s="168" t="s">
        <v>378</v>
      </c>
      <c r="B180" s="93" t="s">
        <v>369</v>
      </c>
      <c r="C180" s="88" t="s">
        <v>3154</v>
      </c>
      <c r="D180" s="108">
        <v>1</v>
      </c>
      <c r="E180" s="108" t="s">
        <v>243</v>
      </c>
      <c r="F180" s="109"/>
      <c r="G180" s="109"/>
      <c r="H180" s="163"/>
      <c r="I180" s="163"/>
      <c r="J180" s="163"/>
      <c r="K180" s="163"/>
      <c r="L180" s="163"/>
      <c r="M180" s="163"/>
      <c r="N180" s="102"/>
      <c r="O180" s="103"/>
    </row>
    <row r="181" spans="1:15" ht="30" x14ac:dyDescent="0.3">
      <c r="A181" s="168"/>
      <c r="B181" s="90"/>
      <c r="C181" s="88" t="s">
        <v>3155</v>
      </c>
      <c r="D181" s="108">
        <v>1</v>
      </c>
      <c r="E181" s="108" t="s">
        <v>243</v>
      </c>
      <c r="F181" s="109"/>
      <c r="G181" s="109"/>
      <c r="H181" s="163"/>
      <c r="I181" s="163"/>
      <c r="J181" s="163"/>
      <c r="K181" s="163"/>
      <c r="L181" s="163"/>
      <c r="M181" s="163"/>
      <c r="N181" s="102"/>
      <c r="O181" s="103"/>
    </row>
    <row r="182" spans="1:15" x14ac:dyDescent="0.3">
      <c r="A182" s="168" t="s">
        <v>43</v>
      </c>
      <c r="B182" s="766" t="s">
        <v>371</v>
      </c>
      <c r="C182" s="762"/>
      <c r="D182" s="762"/>
      <c r="E182" s="762"/>
      <c r="F182" s="762"/>
      <c r="G182" s="767"/>
      <c r="H182" s="163">
        <f>SUM(D183:D204)</f>
        <v>18</v>
      </c>
      <c r="I182" s="163">
        <f>COUNT(D183:D204)*2</f>
        <v>36</v>
      </c>
      <c r="J182" s="163"/>
      <c r="K182" s="163"/>
      <c r="L182" s="163"/>
      <c r="M182" s="163"/>
      <c r="N182" s="102"/>
      <c r="O182" s="103"/>
    </row>
    <row r="183" spans="1:15" ht="45" hidden="1" x14ac:dyDescent="0.3">
      <c r="A183" s="573" t="s">
        <v>392</v>
      </c>
      <c r="B183" s="92" t="s">
        <v>2732</v>
      </c>
      <c r="C183" s="574" t="s">
        <v>3156</v>
      </c>
      <c r="D183" s="108"/>
      <c r="E183" s="108" t="s">
        <v>381</v>
      </c>
      <c r="F183" s="109" t="s">
        <v>1919</v>
      </c>
      <c r="G183" s="109"/>
      <c r="H183" s="163"/>
      <c r="I183" s="163"/>
      <c r="J183" s="163"/>
      <c r="K183" s="163"/>
      <c r="L183" s="163"/>
      <c r="M183" s="163"/>
      <c r="N183" s="102"/>
      <c r="O183" s="103"/>
    </row>
    <row r="184" spans="1:15" ht="45" x14ac:dyDescent="0.3">
      <c r="A184" s="168" t="s">
        <v>392</v>
      </c>
      <c r="B184" s="590" t="s">
        <v>2732</v>
      </c>
      <c r="C184" s="88" t="s">
        <v>3157</v>
      </c>
      <c r="D184" s="108">
        <v>1</v>
      </c>
      <c r="E184" s="108" t="s">
        <v>381</v>
      </c>
      <c r="F184" s="109" t="s">
        <v>1919</v>
      </c>
      <c r="G184" s="109"/>
      <c r="H184" s="163"/>
      <c r="I184" s="163"/>
      <c r="J184" s="163"/>
      <c r="K184" s="163"/>
      <c r="L184" s="163"/>
      <c r="M184" s="163"/>
      <c r="N184" s="102"/>
      <c r="O184" s="103"/>
    </row>
    <row r="185" spans="1:15" x14ac:dyDescent="0.3">
      <c r="A185" s="168"/>
      <c r="B185" s="92"/>
      <c r="C185" s="88" t="s">
        <v>3158</v>
      </c>
      <c r="D185" s="108">
        <v>1</v>
      </c>
      <c r="E185" s="108" t="s">
        <v>381</v>
      </c>
      <c r="F185" s="109" t="s">
        <v>1919</v>
      </c>
      <c r="G185" s="109"/>
      <c r="H185" s="163"/>
      <c r="I185" s="163"/>
      <c r="J185" s="163"/>
      <c r="K185" s="163"/>
      <c r="L185" s="163"/>
      <c r="M185" s="163"/>
      <c r="N185" s="102"/>
      <c r="O185" s="103"/>
    </row>
    <row r="186" spans="1:15" hidden="1" x14ac:dyDescent="0.3">
      <c r="A186" s="573" t="s">
        <v>146</v>
      </c>
      <c r="B186" s="92"/>
      <c r="C186" s="88" t="s">
        <v>3159</v>
      </c>
      <c r="D186" s="108"/>
      <c r="E186" s="108" t="s">
        <v>381</v>
      </c>
      <c r="F186" s="109" t="s">
        <v>1919</v>
      </c>
      <c r="G186" s="109"/>
      <c r="H186" s="163"/>
      <c r="I186" s="163"/>
      <c r="J186" s="163"/>
      <c r="K186" s="163"/>
      <c r="L186" s="163"/>
      <c r="M186" s="163"/>
      <c r="N186" s="102"/>
      <c r="O186" s="103"/>
    </row>
    <row r="187" spans="1:15" hidden="1" x14ac:dyDescent="0.3">
      <c r="A187" s="573" t="s">
        <v>146</v>
      </c>
      <c r="B187" s="92"/>
      <c r="C187" s="88" t="s">
        <v>3160</v>
      </c>
      <c r="D187" s="108"/>
      <c r="E187" s="108" t="s">
        <v>381</v>
      </c>
      <c r="F187" s="109" t="s">
        <v>1919</v>
      </c>
      <c r="G187" s="109"/>
      <c r="H187" s="163"/>
      <c r="I187" s="163"/>
      <c r="J187" s="163"/>
      <c r="K187" s="163"/>
      <c r="L187" s="163"/>
      <c r="M187" s="163"/>
      <c r="N187" s="102"/>
      <c r="O187" s="103"/>
    </row>
    <row r="188" spans="1:15" ht="45" x14ac:dyDescent="0.3">
      <c r="A188" s="168" t="s">
        <v>1271</v>
      </c>
      <c r="B188" s="88" t="s">
        <v>376</v>
      </c>
      <c r="C188" s="97" t="s">
        <v>3161</v>
      </c>
      <c r="D188" s="108">
        <v>1</v>
      </c>
      <c r="E188" s="108" t="s">
        <v>381</v>
      </c>
      <c r="F188" s="109" t="s">
        <v>1919</v>
      </c>
      <c r="G188" s="109"/>
      <c r="H188" s="163"/>
      <c r="I188" s="163"/>
      <c r="J188" s="163"/>
      <c r="K188" s="163"/>
      <c r="L188" s="163"/>
      <c r="M188" s="163"/>
      <c r="N188" s="102"/>
      <c r="O188" s="103"/>
    </row>
    <row r="189" spans="1:15" x14ac:dyDescent="0.3">
      <c r="A189" s="168" t="s">
        <v>146</v>
      </c>
      <c r="B189" s="92"/>
      <c r="C189" s="88" t="s">
        <v>4206</v>
      </c>
      <c r="D189" s="108">
        <v>1</v>
      </c>
      <c r="E189" s="108" t="s">
        <v>381</v>
      </c>
      <c r="F189" s="109" t="s">
        <v>1919</v>
      </c>
      <c r="G189" s="109"/>
      <c r="H189" s="163"/>
      <c r="I189" s="163"/>
      <c r="J189" s="163"/>
      <c r="K189" s="163"/>
      <c r="L189" s="163"/>
      <c r="M189" s="163"/>
      <c r="N189" s="102"/>
      <c r="O189" s="103"/>
    </row>
    <row r="190" spans="1:15" x14ac:dyDescent="0.3">
      <c r="A190" s="168"/>
      <c r="B190" s="92"/>
      <c r="C190" s="88" t="s">
        <v>3162</v>
      </c>
      <c r="D190" s="108">
        <v>1</v>
      </c>
      <c r="E190" s="108" t="s">
        <v>381</v>
      </c>
      <c r="F190" s="109" t="s">
        <v>1919</v>
      </c>
      <c r="G190" s="109"/>
      <c r="H190" s="163"/>
      <c r="I190" s="163"/>
      <c r="J190" s="163"/>
      <c r="K190" s="163"/>
      <c r="L190" s="163"/>
      <c r="M190" s="163"/>
      <c r="N190" s="102"/>
      <c r="O190" s="103"/>
    </row>
    <row r="191" spans="1:15" ht="45" x14ac:dyDescent="0.3">
      <c r="A191" s="168" t="s">
        <v>419</v>
      </c>
      <c r="B191" s="92" t="s">
        <v>379</v>
      </c>
      <c r="C191" s="97" t="s">
        <v>3163</v>
      </c>
      <c r="D191" s="108">
        <v>1</v>
      </c>
      <c r="E191" s="108" t="s">
        <v>381</v>
      </c>
      <c r="F191" s="109" t="s">
        <v>1919</v>
      </c>
      <c r="G191" s="109"/>
      <c r="H191" s="163"/>
      <c r="I191" s="163"/>
      <c r="J191" s="163"/>
      <c r="K191" s="163"/>
      <c r="L191" s="163"/>
      <c r="M191" s="163"/>
      <c r="N191" s="102"/>
      <c r="O191" s="103"/>
    </row>
    <row r="192" spans="1:15" ht="45" x14ac:dyDescent="0.3">
      <c r="A192" s="168" t="s">
        <v>4089</v>
      </c>
      <c r="B192" s="92" t="s">
        <v>382</v>
      </c>
      <c r="C192" s="97" t="s">
        <v>3164</v>
      </c>
      <c r="D192" s="108">
        <v>1</v>
      </c>
      <c r="E192" s="108" t="s">
        <v>381</v>
      </c>
      <c r="F192" s="109" t="s">
        <v>1919</v>
      </c>
      <c r="G192" s="109"/>
      <c r="H192" s="163"/>
      <c r="I192" s="163"/>
      <c r="J192" s="163"/>
      <c r="K192" s="163"/>
      <c r="L192" s="163"/>
      <c r="M192" s="163"/>
      <c r="N192" s="102"/>
      <c r="O192" s="103"/>
    </row>
    <row r="193" spans="1:15" x14ac:dyDescent="0.3">
      <c r="A193" s="168" t="s">
        <v>146</v>
      </c>
      <c r="B193" s="92"/>
      <c r="C193" s="97" t="s">
        <v>3165</v>
      </c>
      <c r="D193" s="108">
        <v>1</v>
      </c>
      <c r="E193" s="108" t="s">
        <v>388</v>
      </c>
      <c r="F193" s="109" t="s">
        <v>1919</v>
      </c>
      <c r="G193" s="109"/>
      <c r="H193" s="163"/>
      <c r="I193" s="163"/>
      <c r="J193" s="163"/>
      <c r="K193" s="163"/>
      <c r="L193" s="163"/>
      <c r="M193" s="163"/>
      <c r="N193" s="102"/>
      <c r="O193" s="103"/>
    </row>
    <row r="194" spans="1:15" x14ac:dyDescent="0.3">
      <c r="A194" s="168" t="s">
        <v>146</v>
      </c>
      <c r="B194" s="92"/>
      <c r="C194" s="97" t="s">
        <v>3166</v>
      </c>
      <c r="D194" s="108">
        <v>1</v>
      </c>
      <c r="E194" s="108" t="s">
        <v>388</v>
      </c>
      <c r="F194" s="109" t="s">
        <v>1919</v>
      </c>
      <c r="G194" s="109"/>
      <c r="H194" s="163"/>
      <c r="I194" s="163"/>
      <c r="J194" s="163"/>
      <c r="K194" s="163"/>
      <c r="L194" s="163"/>
      <c r="M194" s="163"/>
      <c r="N194" s="102"/>
      <c r="O194" s="103"/>
    </row>
    <row r="195" spans="1:15" x14ac:dyDescent="0.3">
      <c r="A195" s="168" t="s">
        <v>146</v>
      </c>
      <c r="B195" s="92"/>
      <c r="C195" s="97" t="s">
        <v>3167</v>
      </c>
      <c r="D195" s="108">
        <v>1</v>
      </c>
      <c r="E195" s="108" t="s">
        <v>388</v>
      </c>
      <c r="F195" s="109" t="s">
        <v>1919</v>
      </c>
      <c r="G195" s="109"/>
      <c r="H195" s="163"/>
      <c r="I195" s="163"/>
      <c r="J195" s="163"/>
      <c r="K195" s="163"/>
      <c r="L195" s="163"/>
      <c r="M195" s="163"/>
      <c r="N195" s="102"/>
      <c r="O195" s="103"/>
    </row>
    <row r="196" spans="1:15" ht="30" x14ac:dyDescent="0.3">
      <c r="A196" s="168" t="s">
        <v>146</v>
      </c>
      <c r="B196" s="92"/>
      <c r="C196" s="97" t="s">
        <v>3168</v>
      </c>
      <c r="D196" s="108">
        <v>1</v>
      </c>
      <c r="E196" s="108" t="s">
        <v>388</v>
      </c>
      <c r="F196" s="109" t="s">
        <v>1919</v>
      </c>
      <c r="G196" s="109"/>
      <c r="H196" s="163"/>
      <c r="I196" s="163"/>
      <c r="J196" s="163"/>
      <c r="K196" s="163"/>
      <c r="L196" s="163"/>
      <c r="M196" s="163"/>
      <c r="N196" s="102"/>
      <c r="O196" s="103"/>
    </row>
    <row r="197" spans="1:15" hidden="1" x14ac:dyDescent="0.3">
      <c r="A197" s="573" t="s">
        <v>146</v>
      </c>
      <c r="B197" s="92"/>
      <c r="C197" s="97" t="s">
        <v>3169</v>
      </c>
      <c r="D197" s="108"/>
      <c r="E197" s="108" t="s">
        <v>388</v>
      </c>
      <c r="F197" s="109" t="s">
        <v>1919</v>
      </c>
      <c r="G197" s="109"/>
      <c r="H197" s="163"/>
      <c r="I197" s="163"/>
      <c r="J197" s="163"/>
      <c r="K197" s="163"/>
      <c r="L197" s="163"/>
      <c r="M197" s="163"/>
      <c r="N197" s="102"/>
      <c r="O197" s="103"/>
    </row>
    <row r="198" spans="1:15" x14ac:dyDescent="0.3">
      <c r="A198" s="168" t="s">
        <v>146</v>
      </c>
      <c r="B198" s="92"/>
      <c r="C198" s="97" t="s">
        <v>3170</v>
      </c>
      <c r="D198" s="108">
        <v>1</v>
      </c>
      <c r="E198" s="108" t="s">
        <v>388</v>
      </c>
      <c r="F198" s="109" t="s">
        <v>1919</v>
      </c>
      <c r="G198" s="109"/>
      <c r="H198" s="163"/>
      <c r="I198" s="163"/>
      <c r="J198" s="163"/>
      <c r="K198" s="163"/>
      <c r="L198" s="163"/>
      <c r="M198" s="163"/>
      <c r="N198" s="102"/>
      <c r="O198" s="103"/>
    </row>
    <row r="199" spans="1:15" x14ac:dyDescent="0.3">
      <c r="A199" s="168" t="s">
        <v>146</v>
      </c>
      <c r="B199" s="92"/>
      <c r="C199" s="97" t="s">
        <v>3171</v>
      </c>
      <c r="D199" s="108">
        <v>1</v>
      </c>
      <c r="E199" s="108" t="s">
        <v>388</v>
      </c>
      <c r="F199" s="109" t="s">
        <v>1919</v>
      </c>
      <c r="G199" s="109"/>
      <c r="H199" s="163"/>
      <c r="I199" s="163"/>
      <c r="J199" s="163"/>
      <c r="K199" s="163"/>
      <c r="L199" s="163"/>
      <c r="M199" s="163"/>
      <c r="N199" s="102"/>
      <c r="O199" s="103"/>
    </row>
    <row r="200" spans="1:15" x14ac:dyDescent="0.3">
      <c r="A200" s="168" t="s">
        <v>146</v>
      </c>
      <c r="B200" s="88"/>
      <c r="C200" s="97" t="s">
        <v>3172</v>
      </c>
      <c r="D200" s="108">
        <v>1</v>
      </c>
      <c r="E200" s="108" t="s">
        <v>388</v>
      </c>
      <c r="F200" s="109" t="s">
        <v>1919</v>
      </c>
      <c r="G200" s="109"/>
      <c r="H200" s="163"/>
      <c r="I200" s="163"/>
      <c r="J200" s="163"/>
      <c r="K200" s="163"/>
      <c r="L200" s="163"/>
      <c r="M200" s="163"/>
      <c r="N200" s="102"/>
      <c r="O200" s="103"/>
    </row>
    <row r="201" spans="1:15" ht="30" x14ac:dyDescent="0.3">
      <c r="A201" s="168" t="s">
        <v>4098</v>
      </c>
      <c r="B201" s="92" t="s">
        <v>384</v>
      </c>
      <c r="C201" s="97" t="s">
        <v>3173</v>
      </c>
      <c r="D201" s="108">
        <v>1</v>
      </c>
      <c r="E201" s="108" t="s">
        <v>388</v>
      </c>
      <c r="F201" s="117"/>
      <c r="G201" s="109"/>
      <c r="H201" s="163"/>
      <c r="I201" s="163"/>
      <c r="J201" s="163"/>
      <c r="K201" s="163"/>
      <c r="L201" s="163"/>
      <c r="M201" s="163"/>
      <c r="N201" s="102"/>
      <c r="O201" s="103"/>
    </row>
    <row r="202" spans="1:15" x14ac:dyDescent="0.3">
      <c r="A202" s="168" t="s">
        <v>146</v>
      </c>
      <c r="B202" s="92"/>
      <c r="C202" s="97" t="s">
        <v>3174</v>
      </c>
      <c r="D202" s="108">
        <v>1</v>
      </c>
      <c r="E202" s="108" t="s">
        <v>388</v>
      </c>
      <c r="F202" s="109"/>
      <c r="G202" s="109"/>
      <c r="H202" s="163"/>
      <c r="I202" s="163"/>
      <c r="J202" s="163"/>
      <c r="K202" s="163"/>
      <c r="L202" s="163"/>
      <c r="M202" s="163"/>
      <c r="N202" s="102"/>
      <c r="O202" s="103"/>
    </row>
    <row r="203" spans="1:15" x14ac:dyDescent="0.3">
      <c r="A203" s="168" t="s">
        <v>146</v>
      </c>
      <c r="B203" s="92"/>
      <c r="C203" s="97" t="s">
        <v>3175</v>
      </c>
      <c r="D203" s="108">
        <v>1</v>
      </c>
      <c r="E203" s="108" t="s">
        <v>388</v>
      </c>
      <c r="F203" s="109"/>
      <c r="G203" s="109"/>
      <c r="H203" s="163"/>
      <c r="I203" s="163"/>
      <c r="J203" s="163"/>
      <c r="K203" s="163"/>
      <c r="L203" s="163"/>
      <c r="M203" s="163"/>
      <c r="N203" s="102"/>
      <c r="O203" s="103"/>
    </row>
    <row r="204" spans="1:15" x14ac:dyDescent="0.3">
      <c r="A204" s="168"/>
      <c r="B204" s="92"/>
      <c r="C204" s="97" t="s">
        <v>3176</v>
      </c>
      <c r="D204" s="108">
        <v>1</v>
      </c>
      <c r="E204" s="108" t="s">
        <v>388</v>
      </c>
      <c r="F204" s="117"/>
      <c r="G204" s="109"/>
      <c r="H204" s="163"/>
      <c r="I204" s="163"/>
      <c r="J204" s="163"/>
      <c r="K204" s="163"/>
      <c r="L204" s="163"/>
      <c r="M204" s="163"/>
      <c r="N204" s="102"/>
      <c r="O204" s="103"/>
    </row>
    <row r="205" spans="1:15" x14ac:dyDescent="0.3">
      <c r="A205" s="168" t="s">
        <v>44</v>
      </c>
      <c r="B205" s="766" t="s">
        <v>4552</v>
      </c>
      <c r="C205" s="762"/>
      <c r="D205" s="762"/>
      <c r="E205" s="762"/>
      <c r="F205" s="762"/>
      <c r="G205" s="767"/>
      <c r="H205" s="163">
        <f>SUM(D206)</f>
        <v>1</v>
      </c>
      <c r="I205" s="163">
        <f>COUNT(D206)*2</f>
        <v>2</v>
      </c>
      <c r="J205" s="163"/>
      <c r="K205" s="163"/>
      <c r="L205" s="163"/>
      <c r="M205" s="163"/>
      <c r="N205" s="102"/>
      <c r="O205" s="103"/>
    </row>
    <row r="206" spans="1:15" ht="45" x14ac:dyDescent="0.3">
      <c r="A206" s="168" t="s">
        <v>1278</v>
      </c>
      <c r="B206" s="92" t="s">
        <v>393</v>
      </c>
      <c r="C206" s="88" t="s">
        <v>3182</v>
      </c>
      <c r="D206" s="108">
        <v>1</v>
      </c>
      <c r="E206" s="108" t="s">
        <v>388</v>
      </c>
      <c r="F206" s="109"/>
      <c r="G206" s="109"/>
      <c r="H206" s="163"/>
      <c r="I206" s="163"/>
      <c r="J206" s="163"/>
      <c r="K206" s="163"/>
      <c r="L206" s="163"/>
      <c r="M206" s="163"/>
      <c r="N206" s="102"/>
      <c r="O206" s="103"/>
    </row>
    <row r="207" spans="1:15" x14ac:dyDescent="0.3">
      <c r="A207" s="168" t="s">
        <v>3533</v>
      </c>
      <c r="B207" s="766" t="s">
        <v>45</v>
      </c>
      <c r="C207" s="762"/>
      <c r="D207" s="762"/>
      <c r="E207" s="762"/>
      <c r="F207" s="762"/>
      <c r="G207" s="767"/>
      <c r="H207" s="163">
        <f>SUM(D208:D212)</f>
        <v>5</v>
      </c>
      <c r="I207" s="163">
        <f>COUNT(D208:D212)*2</f>
        <v>10</v>
      </c>
      <c r="J207" s="163"/>
      <c r="K207" s="163"/>
      <c r="L207" s="163"/>
      <c r="M207" s="163"/>
      <c r="N207" s="102"/>
      <c r="O207" s="103"/>
    </row>
    <row r="208" spans="1:15" ht="45" x14ac:dyDescent="0.3">
      <c r="A208" s="168" t="s">
        <v>3539</v>
      </c>
      <c r="B208" s="92" t="s">
        <v>444</v>
      </c>
      <c r="C208" s="88" t="s">
        <v>3183</v>
      </c>
      <c r="D208" s="108">
        <v>1</v>
      </c>
      <c r="E208" s="108" t="s">
        <v>218</v>
      </c>
      <c r="F208" s="88" t="s">
        <v>3184</v>
      </c>
      <c r="G208" s="109"/>
      <c r="H208" s="163"/>
      <c r="I208" s="163"/>
      <c r="J208" s="163"/>
      <c r="K208" s="163"/>
      <c r="L208" s="163"/>
      <c r="M208" s="163"/>
      <c r="N208" s="102"/>
      <c r="O208" s="103"/>
    </row>
    <row r="209" spans="1:15" ht="30" x14ac:dyDescent="0.3">
      <c r="A209" s="168"/>
      <c r="B209" s="92"/>
      <c r="C209" s="88" t="s">
        <v>3185</v>
      </c>
      <c r="D209" s="108">
        <v>1</v>
      </c>
      <c r="E209" s="108" t="s">
        <v>218</v>
      </c>
      <c r="F209" s="88" t="s">
        <v>3186</v>
      </c>
      <c r="G209" s="109"/>
      <c r="H209" s="163"/>
      <c r="I209" s="163"/>
      <c r="J209" s="163"/>
      <c r="K209" s="163"/>
      <c r="L209" s="163"/>
      <c r="M209" s="163"/>
      <c r="N209" s="102"/>
      <c r="O209" s="103"/>
    </row>
    <row r="210" spans="1:15" ht="30" x14ac:dyDescent="0.3">
      <c r="A210" s="168"/>
      <c r="B210" s="92"/>
      <c r="C210" s="97" t="s">
        <v>3187</v>
      </c>
      <c r="D210" s="108">
        <v>1</v>
      </c>
      <c r="E210" s="108" t="s">
        <v>218</v>
      </c>
      <c r="F210" s="148"/>
      <c r="G210" s="109"/>
      <c r="H210" s="163"/>
      <c r="I210" s="163"/>
      <c r="J210" s="163"/>
      <c r="K210" s="163"/>
      <c r="L210" s="163"/>
      <c r="M210" s="163"/>
      <c r="N210" s="102"/>
      <c r="O210" s="103"/>
    </row>
    <row r="211" spans="1:15" ht="45" x14ac:dyDescent="0.3">
      <c r="A211" s="168" t="s">
        <v>3540</v>
      </c>
      <c r="B211" s="92" t="s">
        <v>447</v>
      </c>
      <c r="C211" s="88" t="s">
        <v>3188</v>
      </c>
      <c r="D211" s="108">
        <v>1</v>
      </c>
      <c r="E211" s="108" t="s">
        <v>218</v>
      </c>
      <c r="F211" s="112"/>
      <c r="G211" s="109"/>
      <c r="H211" s="163"/>
      <c r="I211" s="163"/>
      <c r="J211" s="163"/>
      <c r="K211" s="163"/>
      <c r="L211" s="163"/>
      <c r="M211" s="163"/>
      <c r="N211" s="102"/>
      <c r="O211" s="103"/>
    </row>
    <row r="212" spans="1:15" ht="30" x14ac:dyDescent="0.3">
      <c r="A212" s="168"/>
      <c r="B212" s="92"/>
      <c r="C212" s="88" t="s">
        <v>3189</v>
      </c>
      <c r="D212" s="108">
        <v>1</v>
      </c>
      <c r="E212" s="108" t="s">
        <v>218</v>
      </c>
      <c r="F212" s="109"/>
      <c r="G212" s="109"/>
      <c r="H212" s="163"/>
      <c r="I212" s="163"/>
      <c r="J212" s="163"/>
      <c r="K212" s="163"/>
      <c r="L212" s="163"/>
      <c r="M212" s="163"/>
      <c r="N212" s="102"/>
      <c r="O212" s="103"/>
    </row>
    <row r="213" spans="1:15" x14ac:dyDescent="0.3">
      <c r="A213" s="168" t="s">
        <v>3541</v>
      </c>
      <c r="B213" s="819" t="s">
        <v>4080</v>
      </c>
      <c r="C213" s="820"/>
      <c r="D213" s="820"/>
      <c r="E213" s="820"/>
      <c r="F213" s="820"/>
      <c r="G213" s="821"/>
      <c r="H213" s="163">
        <f>SUM(D214:D233)</f>
        <v>20</v>
      </c>
      <c r="I213" s="163">
        <f>COUNT(D214:D233)*2</f>
        <v>40</v>
      </c>
      <c r="J213" s="163"/>
      <c r="K213" s="163"/>
      <c r="L213" s="163"/>
      <c r="M213" s="163"/>
      <c r="N213" s="102"/>
      <c r="O213" s="103"/>
    </row>
    <row r="214" spans="1:15" ht="58" x14ac:dyDescent="0.3">
      <c r="A214" s="520" t="s">
        <v>3542</v>
      </c>
      <c r="B214" s="521" t="s">
        <v>4530</v>
      </c>
      <c r="C214" s="521" t="s">
        <v>3696</v>
      </c>
      <c r="D214" s="108">
        <v>1</v>
      </c>
      <c r="E214" s="522" t="s">
        <v>563</v>
      </c>
      <c r="F214" s="526" t="s">
        <v>4266</v>
      </c>
      <c r="G214" s="528"/>
    </row>
    <row r="215" spans="1:15" ht="58" x14ac:dyDescent="0.3">
      <c r="A215" s="520" t="s">
        <v>3543</v>
      </c>
      <c r="B215" s="521" t="s">
        <v>4531</v>
      </c>
      <c r="C215" s="521" t="s">
        <v>3698</v>
      </c>
      <c r="D215" s="108">
        <v>1</v>
      </c>
      <c r="E215" s="522" t="s">
        <v>563</v>
      </c>
      <c r="F215" s="526" t="s">
        <v>4032</v>
      </c>
      <c r="G215" s="529"/>
      <c r="H215" s="163"/>
      <c r="I215" s="163"/>
      <c r="J215" s="163"/>
      <c r="K215" s="163"/>
      <c r="L215" s="163"/>
      <c r="M215" s="163"/>
      <c r="N215" s="102"/>
      <c r="O215" s="103"/>
    </row>
    <row r="216" spans="1:15" ht="43.5" x14ac:dyDescent="0.3">
      <c r="A216" s="520" t="s">
        <v>3544</v>
      </c>
      <c r="B216" s="521" t="s">
        <v>4110</v>
      </c>
      <c r="C216" s="521" t="s">
        <v>4336</v>
      </c>
      <c r="D216" s="108">
        <v>1</v>
      </c>
      <c r="E216" s="522" t="s">
        <v>563</v>
      </c>
      <c r="F216" s="526" t="s">
        <v>4337</v>
      </c>
      <c r="G216" s="529"/>
      <c r="H216" s="163"/>
      <c r="I216" s="163"/>
      <c r="J216" s="163"/>
      <c r="K216" s="163"/>
      <c r="L216" s="163"/>
      <c r="M216" s="163"/>
      <c r="N216" s="102"/>
      <c r="O216" s="103"/>
    </row>
    <row r="217" spans="1:15" ht="58" x14ac:dyDescent="0.3">
      <c r="A217" s="520" t="s">
        <v>3545</v>
      </c>
      <c r="B217" s="521" t="s">
        <v>4111</v>
      </c>
      <c r="C217" s="521" t="s">
        <v>4338</v>
      </c>
      <c r="D217" s="108">
        <v>1</v>
      </c>
      <c r="E217" s="522" t="s">
        <v>563</v>
      </c>
      <c r="F217" s="526" t="s">
        <v>4339</v>
      </c>
      <c r="G217" s="529"/>
      <c r="H217" s="163"/>
      <c r="I217" s="163"/>
      <c r="J217" s="163"/>
      <c r="K217" s="163"/>
      <c r="L217" s="163"/>
      <c r="M217" s="163"/>
      <c r="N217" s="102"/>
      <c r="O217" s="103"/>
    </row>
    <row r="218" spans="1:15" ht="58" x14ac:dyDescent="0.3">
      <c r="A218" s="520" t="s">
        <v>3546</v>
      </c>
      <c r="B218" s="521" t="s">
        <v>4112</v>
      </c>
      <c r="C218" s="523" t="s">
        <v>4340</v>
      </c>
      <c r="D218" s="108">
        <v>1</v>
      </c>
      <c r="E218" s="522" t="s">
        <v>563</v>
      </c>
      <c r="F218" s="526" t="s">
        <v>4341</v>
      </c>
      <c r="G218" s="529"/>
      <c r="H218" s="163"/>
      <c r="I218" s="163"/>
      <c r="J218" s="163"/>
      <c r="K218" s="163"/>
      <c r="L218" s="163"/>
      <c r="M218" s="163"/>
      <c r="N218" s="102"/>
      <c r="O218" s="103"/>
    </row>
    <row r="219" spans="1:15" ht="58" x14ac:dyDescent="0.3">
      <c r="A219" s="520"/>
      <c r="B219" s="521"/>
      <c r="C219" s="521" t="s">
        <v>4342</v>
      </c>
      <c r="D219" s="108">
        <v>1</v>
      </c>
      <c r="E219" s="522" t="s">
        <v>563</v>
      </c>
      <c r="F219" s="526" t="s">
        <v>4343</v>
      </c>
      <c r="G219" s="529"/>
      <c r="H219" s="163"/>
      <c r="I219" s="163"/>
      <c r="J219" s="163"/>
      <c r="K219" s="163"/>
      <c r="L219" s="163"/>
      <c r="M219" s="163"/>
      <c r="N219" s="102"/>
      <c r="O219" s="103"/>
    </row>
    <row r="220" spans="1:15" ht="87" x14ac:dyDescent="0.3">
      <c r="A220" s="520" t="s">
        <v>3547</v>
      </c>
      <c r="B220" s="521" t="s">
        <v>4532</v>
      </c>
      <c r="C220" s="521" t="s">
        <v>4344</v>
      </c>
      <c r="D220" s="108">
        <v>1</v>
      </c>
      <c r="E220" s="522" t="s">
        <v>563</v>
      </c>
      <c r="F220" s="526" t="s">
        <v>4345</v>
      </c>
      <c r="G220" s="529"/>
      <c r="H220" s="163"/>
      <c r="I220" s="163"/>
      <c r="J220" s="163"/>
      <c r="K220" s="163"/>
      <c r="L220" s="163"/>
      <c r="M220" s="163"/>
      <c r="N220" s="102"/>
      <c r="O220" s="103"/>
    </row>
    <row r="221" spans="1:15" ht="43.5" x14ac:dyDescent="0.3">
      <c r="A221" s="520" t="s">
        <v>4113</v>
      </c>
      <c r="B221" s="521" t="s">
        <v>3700</v>
      </c>
      <c r="C221" s="524" t="s">
        <v>4524</v>
      </c>
      <c r="D221" s="108">
        <v>1</v>
      </c>
      <c r="E221" s="522" t="s">
        <v>388</v>
      </c>
      <c r="F221" s="527"/>
      <c r="G221" s="529"/>
      <c r="H221" s="163"/>
      <c r="I221" s="163"/>
      <c r="J221" s="163"/>
      <c r="K221" s="163"/>
      <c r="L221" s="163"/>
      <c r="M221" s="163"/>
      <c r="N221" s="102"/>
      <c r="O221" s="103"/>
    </row>
    <row r="222" spans="1:15" ht="29" x14ac:dyDescent="0.3">
      <c r="A222" s="520"/>
      <c r="B222" s="525"/>
      <c r="C222" s="524" t="s">
        <v>4525</v>
      </c>
      <c r="D222" s="108">
        <v>1</v>
      </c>
      <c r="E222" s="522" t="s">
        <v>388</v>
      </c>
      <c r="F222" s="527"/>
      <c r="G222" s="530"/>
      <c r="H222" s="163"/>
      <c r="I222" s="163"/>
      <c r="J222" s="163"/>
      <c r="K222" s="163"/>
      <c r="L222" s="163"/>
      <c r="M222" s="163"/>
      <c r="N222" s="102"/>
      <c r="O222" s="103"/>
    </row>
    <row r="223" spans="1:15" ht="29" x14ac:dyDescent="0.3">
      <c r="A223" s="520"/>
      <c r="B223" s="525"/>
      <c r="C223" s="521" t="s">
        <v>4526</v>
      </c>
      <c r="D223" s="108">
        <v>1</v>
      </c>
      <c r="E223" s="522" t="s">
        <v>388</v>
      </c>
      <c r="F223" s="527"/>
      <c r="G223" s="530"/>
      <c r="H223" s="163"/>
      <c r="I223" s="163"/>
      <c r="J223" s="163"/>
      <c r="K223" s="163"/>
      <c r="L223" s="163"/>
      <c r="M223" s="163"/>
      <c r="N223" s="102"/>
      <c r="O223" s="103"/>
    </row>
    <row r="224" spans="1:15" ht="29" x14ac:dyDescent="0.3">
      <c r="A224" s="520"/>
      <c r="B224" s="525"/>
      <c r="C224" s="524" t="s">
        <v>4527</v>
      </c>
      <c r="D224" s="108">
        <v>1</v>
      </c>
      <c r="E224" s="522" t="s">
        <v>388</v>
      </c>
      <c r="F224" s="527"/>
      <c r="G224" s="530"/>
      <c r="H224" s="163"/>
      <c r="I224" s="163"/>
      <c r="J224" s="163"/>
      <c r="K224" s="163"/>
      <c r="L224" s="163"/>
      <c r="M224" s="163"/>
      <c r="N224" s="102"/>
      <c r="O224" s="103"/>
    </row>
    <row r="225" spans="1:15" ht="29" x14ac:dyDescent="0.3">
      <c r="A225" s="520"/>
      <c r="B225" s="525"/>
      <c r="C225" s="521" t="s">
        <v>3177</v>
      </c>
      <c r="D225" s="108">
        <v>1</v>
      </c>
      <c r="E225" s="522" t="s">
        <v>388</v>
      </c>
      <c r="F225" s="527"/>
      <c r="G225" s="530"/>
      <c r="H225" s="163"/>
      <c r="I225" s="163"/>
      <c r="J225" s="163"/>
      <c r="K225" s="163"/>
      <c r="L225" s="163"/>
      <c r="M225" s="163"/>
      <c r="N225" s="102"/>
      <c r="O225" s="103"/>
    </row>
    <row r="226" spans="1:15" ht="15.5" x14ac:dyDescent="0.3">
      <c r="A226" s="520"/>
      <c r="B226" s="525"/>
      <c r="C226" s="521" t="s">
        <v>3178</v>
      </c>
      <c r="D226" s="108">
        <v>1</v>
      </c>
      <c r="E226" s="522" t="s">
        <v>388</v>
      </c>
      <c r="F226" s="527"/>
      <c r="G226" s="530"/>
      <c r="H226" s="163"/>
      <c r="I226" s="163"/>
      <c r="J226" s="163"/>
      <c r="K226" s="163"/>
      <c r="L226" s="163"/>
      <c r="M226" s="163"/>
      <c r="N226" s="102"/>
      <c r="O226" s="103"/>
    </row>
    <row r="227" spans="1:15" ht="92.5" customHeight="1" x14ac:dyDescent="0.3">
      <c r="A227" s="520"/>
      <c r="B227" s="525"/>
      <c r="C227" s="524" t="s">
        <v>3179</v>
      </c>
      <c r="D227" s="108">
        <v>1</v>
      </c>
      <c r="E227" s="522" t="s">
        <v>388</v>
      </c>
      <c r="F227" s="527"/>
      <c r="G227" s="530"/>
      <c r="H227" s="163"/>
      <c r="I227" s="163"/>
      <c r="J227" s="163"/>
      <c r="K227" s="163"/>
      <c r="L227" s="163"/>
      <c r="M227" s="163"/>
      <c r="N227" s="102"/>
      <c r="O227" s="103"/>
    </row>
    <row r="228" spans="1:15" ht="15.5" x14ac:dyDescent="0.3">
      <c r="A228" s="520"/>
      <c r="B228" s="525"/>
      <c r="C228" s="521" t="s">
        <v>3180</v>
      </c>
      <c r="D228" s="108">
        <v>1</v>
      </c>
      <c r="E228" s="522" t="s">
        <v>388</v>
      </c>
      <c r="F228" s="527"/>
      <c r="G228" s="530"/>
      <c r="H228" s="163"/>
      <c r="I228" s="163"/>
      <c r="J228" s="163"/>
      <c r="K228" s="163"/>
      <c r="L228" s="163"/>
      <c r="M228" s="163"/>
      <c r="N228" s="102"/>
      <c r="O228" s="103"/>
    </row>
    <row r="229" spans="1:15" ht="29" x14ac:dyDescent="0.3">
      <c r="A229" s="520"/>
      <c r="B229" s="525"/>
      <c r="C229" s="521" t="s">
        <v>4528</v>
      </c>
      <c r="D229" s="108">
        <v>1</v>
      </c>
      <c r="E229" s="522" t="s">
        <v>388</v>
      </c>
      <c r="F229" s="527"/>
      <c r="G229" s="530"/>
      <c r="H229" s="163"/>
      <c r="I229" s="163"/>
      <c r="J229" s="163"/>
      <c r="K229" s="163"/>
      <c r="L229" s="163"/>
      <c r="M229" s="163"/>
      <c r="N229" s="102"/>
      <c r="O229" s="103"/>
    </row>
    <row r="230" spans="1:15" ht="15.5" x14ac:dyDescent="0.3">
      <c r="A230" s="520"/>
      <c r="B230" s="525"/>
      <c r="C230" s="521" t="s">
        <v>3181</v>
      </c>
      <c r="D230" s="108">
        <v>1</v>
      </c>
      <c r="E230" s="522" t="s">
        <v>388</v>
      </c>
      <c r="F230" s="527"/>
      <c r="G230" s="530"/>
      <c r="H230" s="163"/>
      <c r="I230" s="163"/>
      <c r="J230" s="163"/>
      <c r="K230" s="163"/>
      <c r="L230" s="163"/>
      <c r="M230" s="163"/>
      <c r="N230" s="102"/>
      <c r="O230" s="103"/>
    </row>
    <row r="231" spans="1:15" ht="58" x14ac:dyDescent="0.3">
      <c r="A231" s="520" t="s">
        <v>4114</v>
      </c>
      <c r="B231" s="521" t="s">
        <v>3707</v>
      </c>
      <c r="C231" s="524" t="s">
        <v>4529</v>
      </c>
      <c r="D231" s="108">
        <v>1</v>
      </c>
      <c r="E231" s="522" t="s">
        <v>388</v>
      </c>
      <c r="F231" s="526" t="s">
        <v>4255</v>
      </c>
      <c r="G231" s="530"/>
      <c r="H231" s="163"/>
      <c r="I231" s="163"/>
      <c r="J231" s="163"/>
      <c r="K231" s="163"/>
      <c r="L231" s="163"/>
      <c r="M231" s="163"/>
      <c r="N231" s="102"/>
      <c r="O231" s="103"/>
    </row>
    <row r="232" spans="1:15" ht="87" x14ac:dyDescent="0.3">
      <c r="A232" s="520" t="s">
        <v>4252</v>
      </c>
      <c r="B232" s="521" t="s">
        <v>3550</v>
      </c>
      <c r="C232" s="521" t="s">
        <v>4346</v>
      </c>
      <c r="D232" s="108">
        <v>1</v>
      </c>
      <c r="E232" s="522" t="s">
        <v>563</v>
      </c>
      <c r="F232" s="526" t="s">
        <v>4347</v>
      </c>
      <c r="G232" s="530"/>
      <c r="H232" s="163"/>
      <c r="I232" s="163"/>
      <c r="J232" s="163"/>
      <c r="K232" s="163"/>
      <c r="L232" s="163"/>
      <c r="M232" s="163"/>
      <c r="N232" s="102"/>
      <c r="O232" s="103"/>
    </row>
    <row r="233" spans="1:15" ht="43.5" x14ac:dyDescent="0.3">
      <c r="A233" s="520" t="s">
        <v>4116</v>
      </c>
      <c r="B233" s="521" t="s">
        <v>4117</v>
      </c>
      <c r="C233" s="521" t="s">
        <v>4348</v>
      </c>
      <c r="D233" s="108">
        <v>1</v>
      </c>
      <c r="E233" s="522" t="s">
        <v>563</v>
      </c>
      <c r="F233" s="526" t="s">
        <v>4349</v>
      </c>
      <c r="G233" s="530"/>
      <c r="H233" s="163"/>
      <c r="I233" s="163"/>
      <c r="J233" s="163"/>
      <c r="K233" s="163"/>
      <c r="L233" s="163"/>
      <c r="M233" s="163"/>
      <c r="N233" s="102"/>
      <c r="O233" s="103"/>
    </row>
    <row r="234" spans="1:15" x14ac:dyDescent="0.3">
      <c r="A234" s="169"/>
      <c r="B234" s="825" t="s">
        <v>455</v>
      </c>
      <c r="C234" s="826"/>
      <c r="D234" s="826"/>
      <c r="E234" s="826"/>
      <c r="F234" s="764"/>
      <c r="G234" s="826"/>
      <c r="H234" s="163">
        <f>H235+H245+H251+H276+H303+H317+H319+H321+H332+H341+H358+H377</f>
        <v>138</v>
      </c>
      <c r="I234" s="163">
        <f>I235+I245+I251+I276+I303+I317+I319+I321+I332+I341+I358+I377</f>
        <v>278</v>
      </c>
      <c r="J234" s="163"/>
      <c r="K234" s="163"/>
      <c r="L234" s="163"/>
      <c r="M234" s="163"/>
      <c r="N234" s="102"/>
      <c r="O234" s="103"/>
    </row>
    <row r="235" spans="1:15" x14ac:dyDescent="0.3">
      <c r="A235" s="168" t="s">
        <v>47</v>
      </c>
      <c r="B235" s="766" t="s">
        <v>48</v>
      </c>
      <c r="C235" s="762"/>
      <c r="D235" s="762"/>
      <c r="E235" s="762"/>
      <c r="F235" s="762"/>
      <c r="G235" s="767"/>
      <c r="H235" s="163">
        <f>SUM(D236:D244)</f>
        <v>9</v>
      </c>
      <c r="I235" s="163">
        <f>COUNT(D236:D244)*2</f>
        <v>18</v>
      </c>
      <c r="J235" s="163"/>
      <c r="K235" s="163"/>
      <c r="L235" s="163"/>
      <c r="M235" s="163"/>
      <c r="N235" s="102"/>
      <c r="O235" s="103"/>
    </row>
    <row r="236" spans="1:15" ht="45" x14ac:dyDescent="0.3">
      <c r="A236" s="168" t="s">
        <v>457</v>
      </c>
      <c r="B236" s="90" t="s">
        <v>458</v>
      </c>
      <c r="C236" s="88" t="s">
        <v>3190</v>
      </c>
      <c r="D236" s="108">
        <v>1</v>
      </c>
      <c r="E236" s="108" t="s">
        <v>388</v>
      </c>
      <c r="F236" s="109"/>
      <c r="G236" s="109"/>
      <c r="H236" s="163"/>
      <c r="I236" s="163"/>
      <c r="J236" s="163"/>
      <c r="K236" s="163"/>
      <c r="L236" s="163"/>
      <c r="M236" s="163"/>
      <c r="N236" s="102"/>
      <c r="O236" s="103"/>
    </row>
    <row r="237" spans="1:15" ht="45" x14ac:dyDescent="0.3">
      <c r="A237" s="168"/>
      <c r="B237" s="90"/>
      <c r="C237" s="97" t="s">
        <v>3191</v>
      </c>
      <c r="D237" s="108">
        <v>1</v>
      </c>
      <c r="E237" s="108" t="s">
        <v>388</v>
      </c>
      <c r="F237" s="109"/>
      <c r="G237" s="109"/>
      <c r="H237" s="163"/>
      <c r="I237" s="163"/>
      <c r="J237" s="163"/>
      <c r="K237" s="163"/>
      <c r="L237" s="163"/>
      <c r="M237" s="163"/>
      <c r="N237" s="102"/>
      <c r="O237" s="103"/>
    </row>
    <row r="238" spans="1:15" x14ac:dyDescent="0.3">
      <c r="A238" s="168"/>
      <c r="B238" s="90"/>
      <c r="C238" s="88" t="s">
        <v>3192</v>
      </c>
      <c r="D238" s="108">
        <v>1</v>
      </c>
      <c r="E238" s="108" t="s">
        <v>388</v>
      </c>
      <c r="F238" s="117"/>
      <c r="G238" s="109"/>
      <c r="H238" s="163"/>
      <c r="I238" s="163"/>
      <c r="J238" s="163"/>
      <c r="K238" s="163"/>
      <c r="L238" s="163"/>
      <c r="M238" s="163"/>
      <c r="N238" s="102"/>
      <c r="O238" s="103"/>
    </row>
    <row r="239" spans="1:15" ht="30" x14ac:dyDescent="0.3">
      <c r="A239" s="168"/>
      <c r="B239" s="90"/>
      <c r="C239" s="97" t="s">
        <v>3193</v>
      </c>
      <c r="D239" s="108">
        <v>1</v>
      </c>
      <c r="E239" s="108" t="s">
        <v>388</v>
      </c>
      <c r="F239" s="97"/>
      <c r="G239" s="109"/>
      <c r="H239" s="163"/>
      <c r="I239" s="163"/>
      <c r="J239" s="163"/>
      <c r="K239" s="163"/>
      <c r="L239" s="163"/>
      <c r="M239" s="163"/>
      <c r="N239" s="102"/>
      <c r="O239" s="103"/>
    </row>
    <row r="240" spans="1:15" x14ac:dyDescent="0.3">
      <c r="A240" s="168"/>
      <c r="B240" s="90"/>
      <c r="C240" s="97" t="s">
        <v>3194</v>
      </c>
      <c r="D240" s="108">
        <v>1</v>
      </c>
      <c r="E240" s="108" t="s">
        <v>388</v>
      </c>
      <c r="F240" s="97"/>
      <c r="G240" s="109"/>
      <c r="H240" s="163"/>
      <c r="I240" s="163"/>
      <c r="J240" s="163"/>
      <c r="K240" s="163"/>
      <c r="L240" s="163"/>
      <c r="M240" s="163"/>
      <c r="N240" s="102"/>
      <c r="O240" s="103"/>
    </row>
    <row r="241" spans="1:15" ht="45" x14ac:dyDescent="0.3">
      <c r="A241" s="168"/>
      <c r="B241" s="90"/>
      <c r="C241" s="88" t="s">
        <v>3195</v>
      </c>
      <c r="D241" s="108">
        <v>1</v>
      </c>
      <c r="E241" s="108" t="s">
        <v>388</v>
      </c>
      <c r="F241" s="97"/>
      <c r="G241" s="109"/>
      <c r="H241" s="163"/>
      <c r="I241" s="163"/>
      <c r="J241" s="163"/>
      <c r="K241" s="163"/>
      <c r="L241" s="163"/>
      <c r="M241" s="163"/>
      <c r="N241" s="102"/>
      <c r="O241" s="103"/>
    </row>
    <row r="242" spans="1:15" ht="45" x14ac:dyDescent="0.3">
      <c r="A242" s="168"/>
      <c r="B242" s="90"/>
      <c r="C242" s="97" t="s">
        <v>3196</v>
      </c>
      <c r="D242" s="108">
        <v>1</v>
      </c>
      <c r="E242" s="108" t="s">
        <v>388</v>
      </c>
      <c r="F242" s="97"/>
      <c r="G242" s="109"/>
      <c r="H242" s="163"/>
      <c r="I242" s="163"/>
      <c r="J242" s="163"/>
      <c r="K242" s="163"/>
      <c r="L242" s="163"/>
      <c r="M242" s="163"/>
      <c r="N242" s="102"/>
      <c r="O242" s="103"/>
    </row>
    <row r="243" spans="1:15" ht="60" x14ac:dyDescent="0.3">
      <c r="A243" s="168" t="s">
        <v>462</v>
      </c>
      <c r="B243" s="88" t="s">
        <v>463</v>
      </c>
      <c r="C243" s="88" t="s">
        <v>3197</v>
      </c>
      <c r="D243" s="108">
        <v>1</v>
      </c>
      <c r="E243" s="108" t="s">
        <v>388</v>
      </c>
      <c r="F243" s="109"/>
      <c r="G243" s="109"/>
      <c r="H243" s="163"/>
      <c r="I243" s="163"/>
      <c r="J243" s="163"/>
      <c r="K243" s="163"/>
      <c r="L243" s="163"/>
      <c r="M243" s="163"/>
      <c r="N243" s="102"/>
      <c r="O243" s="103"/>
    </row>
    <row r="244" spans="1:15" ht="30" x14ac:dyDescent="0.3">
      <c r="A244" s="168"/>
      <c r="B244" s="88"/>
      <c r="C244" s="88" t="s">
        <v>3198</v>
      </c>
      <c r="D244" s="108">
        <v>1</v>
      </c>
      <c r="E244" s="108" t="s">
        <v>563</v>
      </c>
      <c r="F244" s="109"/>
      <c r="G244" s="109"/>
      <c r="H244" s="163"/>
      <c r="I244" s="163"/>
      <c r="J244" s="163"/>
      <c r="K244" s="163"/>
      <c r="L244" s="163"/>
      <c r="M244" s="163"/>
      <c r="N244" s="102"/>
      <c r="O244" s="103"/>
    </row>
    <row r="245" spans="1:15" x14ac:dyDescent="0.3">
      <c r="A245" s="168" t="s">
        <v>49</v>
      </c>
      <c r="B245" s="766" t="s">
        <v>472</v>
      </c>
      <c r="C245" s="762"/>
      <c r="D245" s="762"/>
      <c r="E245" s="762"/>
      <c r="F245" s="762"/>
      <c r="G245" s="767"/>
      <c r="H245" s="163">
        <f>SUM(D246:D250)</f>
        <v>4</v>
      </c>
      <c r="I245" s="163">
        <f>COUNT(D246:D250)*2</f>
        <v>10</v>
      </c>
      <c r="J245" s="163"/>
      <c r="K245" s="163"/>
      <c r="L245" s="163"/>
      <c r="M245" s="163"/>
      <c r="N245" s="102"/>
      <c r="O245" s="103"/>
    </row>
    <row r="246" spans="1:15" ht="45" x14ac:dyDescent="0.3">
      <c r="A246" s="168" t="s">
        <v>1305</v>
      </c>
      <c r="B246" s="88" t="s">
        <v>478</v>
      </c>
      <c r="C246" s="88" t="s">
        <v>3199</v>
      </c>
      <c r="D246" s="108">
        <v>1</v>
      </c>
      <c r="E246" s="108" t="s">
        <v>388</v>
      </c>
      <c r="F246" s="109"/>
      <c r="G246" s="109"/>
      <c r="H246" s="163"/>
      <c r="I246" s="163"/>
      <c r="J246" s="163"/>
      <c r="K246" s="163"/>
      <c r="L246" s="163"/>
      <c r="M246" s="163"/>
      <c r="N246" s="102"/>
      <c r="O246" s="103"/>
    </row>
    <row r="247" spans="1:15" ht="45" x14ac:dyDescent="0.3">
      <c r="A247" s="168"/>
      <c r="B247" s="88"/>
      <c r="C247" s="88" t="s">
        <v>3200</v>
      </c>
      <c r="D247" s="108">
        <v>1</v>
      </c>
      <c r="E247" s="108" t="s">
        <v>388</v>
      </c>
      <c r="F247" s="109"/>
      <c r="G247" s="109"/>
      <c r="H247" s="163"/>
      <c r="I247" s="163"/>
      <c r="J247" s="163"/>
      <c r="K247" s="163"/>
      <c r="L247" s="163"/>
      <c r="M247" s="163"/>
      <c r="N247" s="102"/>
      <c r="O247" s="103"/>
    </row>
    <row r="248" spans="1:15" ht="45" x14ac:dyDescent="0.3">
      <c r="A248" s="168" t="s">
        <v>1308</v>
      </c>
      <c r="B248" s="90" t="s">
        <v>482</v>
      </c>
      <c r="C248" s="88" t="s">
        <v>3201</v>
      </c>
      <c r="D248" s="108">
        <v>0</v>
      </c>
      <c r="E248" s="108" t="s">
        <v>381</v>
      </c>
      <c r="F248" s="109" t="s">
        <v>3202</v>
      </c>
      <c r="G248" s="109"/>
      <c r="H248" s="163"/>
      <c r="I248" s="163"/>
      <c r="J248" s="163"/>
      <c r="K248" s="163"/>
      <c r="L248" s="163"/>
      <c r="M248" s="163"/>
      <c r="N248" s="102"/>
      <c r="O248" s="103"/>
    </row>
    <row r="249" spans="1:15" ht="45" x14ac:dyDescent="0.3">
      <c r="A249" s="168" t="s">
        <v>1311</v>
      </c>
      <c r="B249" s="88" t="s">
        <v>485</v>
      </c>
      <c r="C249" s="88" t="s">
        <v>3203</v>
      </c>
      <c r="D249" s="108">
        <v>1</v>
      </c>
      <c r="E249" s="108" t="s">
        <v>247</v>
      </c>
      <c r="F249" s="109"/>
      <c r="G249" s="109"/>
      <c r="H249" s="163"/>
      <c r="I249" s="163"/>
      <c r="J249" s="163"/>
      <c r="K249" s="163"/>
      <c r="L249" s="163"/>
      <c r="M249" s="163"/>
      <c r="N249" s="102"/>
      <c r="O249" s="103"/>
    </row>
    <row r="250" spans="1:15" ht="60" x14ac:dyDescent="0.3">
      <c r="A250" s="168" t="s">
        <v>1940</v>
      </c>
      <c r="B250" s="88" t="s">
        <v>495</v>
      </c>
      <c r="C250" s="88" t="s">
        <v>3204</v>
      </c>
      <c r="D250" s="108">
        <v>1</v>
      </c>
      <c r="E250" s="108" t="s">
        <v>247</v>
      </c>
      <c r="F250" s="109"/>
      <c r="G250" s="109"/>
      <c r="H250" s="163"/>
      <c r="I250" s="163"/>
      <c r="J250" s="163"/>
      <c r="K250" s="163"/>
      <c r="L250" s="163"/>
      <c r="M250" s="163"/>
      <c r="N250" s="102"/>
      <c r="O250" s="103"/>
    </row>
    <row r="251" spans="1:15" x14ac:dyDescent="0.3">
      <c r="A251" s="168" t="s">
        <v>50</v>
      </c>
      <c r="B251" s="776" t="s">
        <v>4090</v>
      </c>
      <c r="C251" s="777"/>
      <c r="D251" s="777"/>
      <c r="E251" s="777"/>
      <c r="F251" s="777"/>
      <c r="G251" s="778"/>
      <c r="H251" s="163">
        <f>SUM(D252:D275)</f>
        <v>24</v>
      </c>
      <c r="I251" s="163">
        <f>COUNT(D252:D275)*2</f>
        <v>48</v>
      </c>
      <c r="J251" s="163"/>
      <c r="K251" s="163"/>
      <c r="L251" s="163"/>
      <c r="M251" s="163"/>
      <c r="N251" s="102"/>
      <c r="O251" s="103"/>
    </row>
    <row r="252" spans="1:15" ht="45" x14ac:dyDescent="0.3">
      <c r="A252" s="168" t="s">
        <v>1317</v>
      </c>
      <c r="B252" s="88" t="s">
        <v>511</v>
      </c>
      <c r="C252" s="88" t="s">
        <v>3234</v>
      </c>
      <c r="D252" s="108">
        <v>1</v>
      </c>
      <c r="E252" s="108" t="s">
        <v>218</v>
      </c>
      <c r="F252" s="109"/>
      <c r="G252" s="109"/>
      <c r="H252" s="163"/>
      <c r="I252" s="163"/>
      <c r="J252" s="163"/>
      <c r="K252" s="163"/>
      <c r="L252" s="163"/>
      <c r="M252" s="163"/>
      <c r="N252" s="102"/>
      <c r="O252" s="103"/>
    </row>
    <row r="253" spans="1:15" x14ac:dyDescent="0.3">
      <c r="A253" s="168"/>
      <c r="B253" s="88"/>
      <c r="C253" s="88" t="s">
        <v>3235</v>
      </c>
      <c r="D253" s="108">
        <v>1</v>
      </c>
      <c r="E253" s="108" t="s">
        <v>218</v>
      </c>
      <c r="F253" s="88" t="s">
        <v>3236</v>
      </c>
      <c r="G253" s="109"/>
      <c r="H253" s="163"/>
      <c r="I253" s="163"/>
      <c r="J253" s="163"/>
      <c r="K253" s="163"/>
      <c r="L253" s="163"/>
      <c r="M253" s="163"/>
      <c r="N253" s="102"/>
      <c r="O253" s="103"/>
    </row>
    <row r="254" spans="1:15" x14ac:dyDescent="0.3">
      <c r="A254" s="168"/>
      <c r="B254" s="88"/>
      <c r="C254" s="88" t="s">
        <v>3237</v>
      </c>
      <c r="D254" s="108">
        <v>1</v>
      </c>
      <c r="E254" s="108" t="s">
        <v>218</v>
      </c>
      <c r="F254" s="109"/>
      <c r="G254" s="109"/>
      <c r="H254" s="163"/>
      <c r="I254" s="163"/>
      <c r="J254" s="163"/>
      <c r="K254" s="163"/>
      <c r="L254" s="163"/>
      <c r="M254" s="163"/>
      <c r="N254" s="102"/>
      <c r="O254" s="103"/>
    </row>
    <row r="255" spans="1:15" ht="30" x14ac:dyDescent="0.3">
      <c r="A255" s="168"/>
      <c r="B255" s="88"/>
      <c r="C255" s="88" t="s">
        <v>3238</v>
      </c>
      <c r="D255" s="108">
        <v>1</v>
      </c>
      <c r="E255" s="108" t="s">
        <v>218</v>
      </c>
      <c r="F255" s="109"/>
      <c r="G255" s="109"/>
      <c r="H255" s="163"/>
      <c r="I255" s="163"/>
      <c r="J255" s="163"/>
      <c r="K255" s="163"/>
      <c r="L255" s="163"/>
      <c r="M255" s="163"/>
      <c r="N255" s="102"/>
      <c r="O255" s="103"/>
    </row>
    <row r="256" spans="1:15" ht="30" x14ac:dyDescent="0.3">
      <c r="A256" s="168"/>
      <c r="B256" s="88"/>
      <c r="C256" s="88" t="s">
        <v>3239</v>
      </c>
      <c r="D256" s="108">
        <v>1</v>
      </c>
      <c r="E256" s="108" t="s">
        <v>218</v>
      </c>
      <c r="F256" s="109"/>
      <c r="G256" s="109"/>
      <c r="H256" s="163"/>
      <c r="I256" s="163"/>
      <c r="J256" s="163"/>
      <c r="K256" s="163"/>
      <c r="L256" s="163"/>
      <c r="M256" s="163"/>
      <c r="N256" s="102"/>
      <c r="O256" s="103"/>
    </row>
    <row r="257" spans="1:15" ht="45" x14ac:dyDescent="0.3">
      <c r="A257" s="168" t="s">
        <v>1321</v>
      </c>
      <c r="B257" s="88" t="s">
        <v>514</v>
      </c>
      <c r="C257" s="88" t="s">
        <v>3240</v>
      </c>
      <c r="D257" s="108">
        <v>1</v>
      </c>
      <c r="E257" s="108" t="s">
        <v>218</v>
      </c>
      <c r="F257" s="109"/>
      <c r="G257" s="109"/>
      <c r="H257" s="163"/>
      <c r="I257" s="163"/>
      <c r="J257" s="163"/>
      <c r="K257" s="163"/>
      <c r="L257" s="163"/>
      <c r="M257" s="163"/>
      <c r="N257" s="102"/>
      <c r="O257" s="103"/>
    </row>
    <row r="258" spans="1:15" x14ac:dyDescent="0.3">
      <c r="A258" s="168" t="s">
        <v>146</v>
      </c>
      <c r="B258" s="88"/>
      <c r="C258" s="88" t="s">
        <v>3241</v>
      </c>
      <c r="D258" s="108">
        <v>1</v>
      </c>
      <c r="E258" s="108" t="s">
        <v>243</v>
      </c>
      <c r="F258" s="109"/>
      <c r="G258" s="109"/>
      <c r="H258" s="163"/>
      <c r="I258" s="163"/>
      <c r="J258" s="163"/>
      <c r="K258" s="163"/>
      <c r="L258" s="163"/>
      <c r="M258" s="163"/>
      <c r="N258" s="102"/>
      <c r="O258" s="103"/>
    </row>
    <row r="259" spans="1:15" ht="30" x14ac:dyDescent="0.3">
      <c r="A259" s="168" t="s">
        <v>146</v>
      </c>
      <c r="B259" s="88"/>
      <c r="C259" s="88" t="s">
        <v>3242</v>
      </c>
      <c r="D259" s="108">
        <v>1</v>
      </c>
      <c r="E259" s="108" t="s">
        <v>243</v>
      </c>
      <c r="F259" s="109"/>
      <c r="G259" s="109"/>
      <c r="H259" s="163"/>
      <c r="I259" s="163"/>
      <c r="J259" s="163"/>
      <c r="K259" s="163"/>
      <c r="L259" s="163"/>
      <c r="M259" s="163"/>
      <c r="N259" s="102"/>
      <c r="O259" s="103"/>
    </row>
    <row r="260" spans="1:15" ht="30" x14ac:dyDescent="0.3">
      <c r="A260" s="168"/>
      <c r="B260" s="88"/>
      <c r="C260" s="88" t="s">
        <v>3243</v>
      </c>
      <c r="D260" s="108">
        <v>1</v>
      </c>
      <c r="E260" s="108" t="s">
        <v>243</v>
      </c>
      <c r="F260" s="109"/>
      <c r="G260" s="109"/>
      <c r="H260" s="163"/>
      <c r="I260" s="163"/>
      <c r="J260" s="163"/>
      <c r="K260" s="163"/>
      <c r="L260" s="163"/>
      <c r="M260" s="163"/>
      <c r="N260" s="102"/>
      <c r="O260" s="103"/>
    </row>
    <row r="261" spans="1:15" ht="30" x14ac:dyDescent="0.3">
      <c r="A261" s="168" t="s">
        <v>502</v>
      </c>
      <c r="B261" s="88" t="s">
        <v>521</v>
      </c>
      <c r="C261" s="88" t="s">
        <v>3244</v>
      </c>
      <c r="D261" s="108">
        <v>1</v>
      </c>
      <c r="E261" s="108" t="s">
        <v>247</v>
      </c>
      <c r="F261" s="109"/>
      <c r="G261" s="109"/>
      <c r="H261" s="163"/>
      <c r="I261" s="163"/>
      <c r="J261" s="163"/>
      <c r="K261" s="163"/>
      <c r="L261" s="163"/>
      <c r="M261" s="163"/>
      <c r="N261" s="102"/>
      <c r="O261" s="103"/>
    </row>
    <row r="262" spans="1:15" x14ac:dyDescent="0.3">
      <c r="A262" s="168" t="s">
        <v>146</v>
      </c>
      <c r="B262" s="88"/>
      <c r="C262" s="88" t="s">
        <v>3245</v>
      </c>
      <c r="D262" s="108">
        <v>1</v>
      </c>
      <c r="E262" s="108" t="s">
        <v>247</v>
      </c>
      <c r="F262" s="109"/>
      <c r="G262" s="109"/>
      <c r="H262" s="163"/>
      <c r="I262" s="163"/>
      <c r="J262" s="163"/>
      <c r="K262" s="163"/>
      <c r="L262" s="163"/>
      <c r="M262" s="163"/>
      <c r="N262" s="102"/>
      <c r="O262" s="103"/>
    </row>
    <row r="263" spans="1:15" x14ac:dyDescent="0.3">
      <c r="A263" s="168" t="s">
        <v>146</v>
      </c>
      <c r="B263" s="88"/>
      <c r="C263" s="88" t="s">
        <v>3246</v>
      </c>
      <c r="D263" s="108">
        <v>1</v>
      </c>
      <c r="E263" s="108" t="s">
        <v>247</v>
      </c>
      <c r="F263" s="109"/>
      <c r="G263" s="109"/>
      <c r="H263" s="163"/>
      <c r="I263" s="163"/>
      <c r="J263" s="163"/>
      <c r="K263" s="163"/>
      <c r="L263" s="163"/>
      <c r="M263" s="163"/>
      <c r="N263" s="102"/>
      <c r="O263" s="103"/>
    </row>
    <row r="264" spans="1:15" ht="30" x14ac:dyDescent="0.3">
      <c r="A264" s="168" t="s">
        <v>146</v>
      </c>
      <c r="B264" s="88"/>
      <c r="C264" s="88" t="s">
        <v>3247</v>
      </c>
      <c r="D264" s="108">
        <v>1</v>
      </c>
      <c r="E264" s="108" t="s">
        <v>247</v>
      </c>
      <c r="F264" s="109"/>
      <c r="G264" s="109"/>
      <c r="H264" s="163"/>
      <c r="I264" s="163"/>
      <c r="J264" s="163"/>
      <c r="K264" s="163"/>
      <c r="L264" s="163"/>
      <c r="M264" s="163"/>
      <c r="N264" s="102"/>
      <c r="O264" s="103"/>
    </row>
    <row r="265" spans="1:15" ht="30" x14ac:dyDescent="0.3">
      <c r="A265" s="168" t="s">
        <v>146</v>
      </c>
      <c r="B265" s="88"/>
      <c r="C265" s="88" t="s">
        <v>3248</v>
      </c>
      <c r="D265" s="108">
        <v>1</v>
      </c>
      <c r="E265" s="108" t="s">
        <v>247</v>
      </c>
      <c r="F265" s="109"/>
      <c r="G265" s="109"/>
      <c r="H265" s="163"/>
      <c r="I265" s="163"/>
      <c r="J265" s="163"/>
      <c r="K265" s="163"/>
      <c r="L265" s="163"/>
      <c r="M265" s="163"/>
      <c r="N265" s="102"/>
      <c r="O265" s="103"/>
    </row>
    <row r="266" spans="1:15" ht="30" x14ac:dyDescent="0.3">
      <c r="A266" s="168" t="s">
        <v>146</v>
      </c>
      <c r="B266" s="88"/>
      <c r="C266" s="88" t="s">
        <v>3249</v>
      </c>
      <c r="D266" s="108">
        <v>1</v>
      </c>
      <c r="E266" s="108" t="s">
        <v>247</v>
      </c>
      <c r="F266" s="109"/>
      <c r="G266" s="109"/>
      <c r="H266" s="163"/>
      <c r="I266" s="163"/>
      <c r="J266" s="163"/>
      <c r="K266" s="163"/>
      <c r="L266" s="163"/>
      <c r="M266" s="163"/>
      <c r="N266" s="102"/>
      <c r="O266" s="103"/>
    </row>
    <row r="267" spans="1:15" ht="45" x14ac:dyDescent="0.3">
      <c r="A267" s="168" t="s">
        <v>146</v>
      </c>
      <c r="B267" s="88"/>
      <c r="C267" s="88" t="s">
        <v>3250</v>
      </c>
      <c r="D267" s="108">
        <v>1</v>
      </c>
      <c r="E267" s="108" t="s">
        <v>247</v>
      </c>
      <c r="F267" s="109"/>
      <c r="G267" s="109"/>
      <c r="H267" s="163"/>
      <c r="I267" s="163"/>
      <c r="J267" s="163"/>
      <c r="K267" s="163"/>
      <c r="L267" s="163"/>
      <c r="M267" s="163"/>
      <c r="N267" s="102"/>
      <c r="O267" s="103"/>
    </row>
    <row r="268" spans="1:15" ht="30" x14ac:dyDescent="0.3">
      <c r="A268" s="168" t="s">
        <v>146</v>
      </c>
      <c r="B268" s="88"/>
      <c r="C268" s="88" t="s">
        <v>3251</v>
      </c>
      <c r="D268" s="108">
        <v>1</v>
      </c>
      <c r="E268" s="108" t="s">
        <v>1733</v>
      </c>
      <c r="F268" s="109"/>
      <c r="G268" s="109"/>
      <c r="H268" s="163"/>
      <c r="I268" s="163"/>
      <c r="J268" s="163"/>
      <c r="K268" s="163"/>
      <c r="L268" s="163"/>
      <c r="M268" s="163"/>
      <c r="N268" s="102"/>
      <c r="O268" s="103"/>
    </row>
    <row r="269" spans="1:15" ht="30" x14ac:dyDescent="0.3">
      <c r="A269" s="168" t="s">
        <v>146</v>
      </c>
      <c r="B269" s="88"/>
      <c r="C269" s="88" t="s">
        <v>3252</v>
      </c>
      <c r="D269" s="108">
        <v>1</v>
      </c>
      <c r="E269" s="108" t="s">
        <v>247</v>
      </c>
      <c r="F269" s="109"/>
      <c r="G269" s="109"/>
      <c r="H269" s="163"/>
      <c r="I269" s="163"/>
      <c r="J269" s="163"/>
      <c r="K269" s="163"/>
      <c r="L269" s="163"/>
      <c r="M269" s="163"/>
      <c r="N269" s="102"/>
      <c r="O269" s="103"/>
    </row>
    <row r="270" spans="1:15" ht="30" x14ac:dyDescent="0.3">
      <c r="A270" s="168" t="s">
        <v>146</v>
      </c>
      <c r="B270" s="88"/>
      <c r="C270" s="88" t="s">
        <v>3253</v>
      </c>
      <c r="D270" s="108">
        <v>1</v>
      </c>
      <c r="E270" s="108" t="s">
        <v>247</v>
      </c>
      <c r="F270" s="109"/>
      <c r="G270" s="109"/>
      <c r="H270" s="163"/>
      <c r="I270" s="163"/>
      <c r="J270" s="163"/>
      <c r="K270" s="163"/>
      <c r="L270" s="163"/>
      <c r="M270" s="163"/>
      <c r="N270" s="102"/>
      <c r="O270" s="103"/>
    </row>
    <row r="271" spans="1:15" ht="45" x14ac:dyDescent="0.3">
      <c r="A271" s="168" t="s">
        <v>1324</v>
      </c>
      <c r="B271" s="90" t="s">
        <v>525</v>
      </c>
      <c r="C271" s="88" t="s">
        <v>3254</v>
      </c>
      <c r="D271" s="108">
        <v>1</v>
      </c>
      <c r="E271" s="108" t="s">
        <v>283</v>
      </c>
      <c r="F271" s="109"/>
      <c r="G271" s="109"/>
      <c r="H271" s="163"/>
      <c r="I271" s="163"/>
      <c r="J271" s="163"/>
      <c r="K271" s="163"/>
      <c r="L271" s="163"/>
      <c r="M271" s="163"/>
      <c r="N271" s="102"/>
      <c r="O271" s="103"/>
    </row>
    <row r="272" spans="1:15" ht="45" x14ac:dyDescent="0.3">
      <c r="A272" s="168" t="s">
        <v>146</v>
      </c>
      <c r="B272" s="90"/>
      <c r="C272" s="88" t="s">
        <v>3255</v>
      </c>
      <c r="D272" s="108">
        <v>1</v>
      </c>
      <c r="E272" s="108" t="s">
        <v>388</v>
      </c>
      <c r="F272" s="109"/>
      <c r="G272" s="109"/>
      <c r="H272" s="163"/>
      <c r="I272" s="163"/>
      <c r="J272" s="163"/>
      <c r="K272" s="163"/>
      <c r="L272" s="163"/>
      <c r="M272" s="163"/>
      <c r="N272" s="102"/>
      <c r="O272" s="103"/>
    </row>
    <row r="273" spans="1:15" ht="30" x14ac:dyDescent="0.3">
      <c r="A273" s="168" t="s">
        <v>146</v>
      </c>
      <c r="B273" s="90"/>
      <c r="C273" s="88" t="s">
        <v>3256</v>
      </c>
      <c r="D273" s="108">
        <v>1</v>
      </c>
      <c r="E273" s="108" t="s">
        <v>388</v>
      </c>
      <c r="F273" s="109"/>
      <c r="G273" s="109"/>
      <c r="H273" s="163"/>
      <c r="I273" s="163"/>
      <c r="J273" s="163"/>
      <c r="K273" s="163"/>
      <c r="L273" s="163"/>
      <c r="M273" s="163"/>
      <c r="N273" s="102"/>
      <c r="O273" s="103"/>
    </row>
    <row r="274" spans="1:15" ht="30" x14ac:dyDescent="0.3">
      <c r="A274" s="168" t="s">
        <v>146</v>
      </c>
      <c r="B274" s="90"/>
      <c r="C274" s="88" t="s">
        <v>3257</v>
      </c>
      <c r="D274" s="108">
        <v>1</v>
      </c>
      <c r="E274" s="108" t="s">
        <v>247</v>
      </c>
      <c r="F274" s="109"/>
      <c r="G274" s="109"/>
      <c r="H274" s="163"/>
      <c r="I274" s="163"/>
      <c r="J274" s="163"/>
      <c r="K274" s="163"/>
      <c r="L274" s="163"/>
      <c r="M274" s="163"/>
      <c r="N274" s="102"/>
      <c r="O274" s="103"/>
    </row>
    <row r="275" spans="1:15" ht="30" x14ac:dyDescent="0.3">
      <c r="A275" s="168"/>
      <c r="B275" s="90"/>
      <c r="C275" s="88" t="s">
        <v>3258</v>
      </c>
      <c r="D275" s="108">
        <v>1</v>
      </c>
      <c r="E275" s="108" t="s">
        <v>247</v>
      </c>
      <c r="F275" s="109"/>
      <c r="G275" s="109"/>
      <c r="H275" s="163"/>
      <c r="I275" s="163"/>
      <c r="J275" s="163"/>
      <c r="K275" s="163"/>
      <c r="L275" s="163"/>
      <c r="M275" s="163"/>
      <c r="N275" s="102"/>
      <c r="O275" s="103"/>
    </row>
    <row r="276" spans="1:15" x14ac:dyDescent="0.3">
      <c r="A276" s="168" t="s">
        <v>51</v>
      </c>
      <c r="B276" s="766" t="s">
        <v>4099</v>
      </c>
      <c r="C276" s="762"/>
      <c r="D276" s="762"/>
      <c r="E276" s="762"/>
      <c r="F276" s="762"/>
      <c r="G276" s="767"/>
      <c r="H276" s="163">
        <f>SUM(D277:D302)</f>
        <v>26</v>
      </c>
      <c r="I276" s="163">
        <f>COUNT(D277:D302)*2</f>
        <v>52</v>
      </c>
      <c r="J276" s="163"/>
      <c r="K276" s="163"/>
      <c r="L276" s="163"/>
      <c r="M276" s="163"/>
      <c r="N276" s="102"/>
      <c r="O276" s="103"/>
    </row>
    <row r="277" spans="1:15" ht="45" x14ac:dyDescent="0.3">
      <c r="A277" s="168" t="s">
        <v>527</v>
      </c>
      <c r="B277" s="90" t="s">
        <v>3205</v>
      </c>
      <c r="C277" s="97" t="s">
        <v>3206</v>
      </c>
      <c r="D277" s="108">
        <v>1</v>
      </c>
      <c r="E277" s="108" t="s">
        <v>218</v>
      </c>
      <c r="F277" s="109"/>
      <c r="G277" s="109"/>
      <c r="H277" s="163"/>
      <c r="I277" s="163"/>
      <c r="J277" s="163"/>
      <c r="K277" s="163"/>
      <c r="L277" s="163"/>
      <c r="M277" s="163"/>
      <c r="N277" s="102"/>
      <c r="O277" s="103"/>
    </row>
    <row r="278" spans="1:15" ht="30" x14ac:dyDescent="0.3">
      <c r="A278" s="168" t="s">
        <v>146</v>
      </c>
      <c r="B278" s="90"/>
      <c r="C278" s="88" t="s">
        <v>3207</v>
      </c>
      <c r="D278" s="108">
        <v>1</v>
      </c>
      <c r="E278" s="108" t="s">
        <v>218</v>
      </c>
      <c r="F278" s="109"/>
      <c r="G278" s="109"/>
      <c r="H278" s="163"/>
      <c r="I278" s="163"/>
      <c r="J278" s="163"/>
      <c r="K278" s="163"/>
      <c r="L278" s="163"/>
      <c r="M278" s="163"/>
      <c r="N278" s="102"/>
      <c r="O278" s="103"/>
    </row>
    <row r="279" spans="1:15" ht="30" x14ac:dyDescent="0.3">
      <c r="A279" s="168" t="s">
        <v>146</v>
      </c>
      <c r="B279" s="90"/>
      <c r="C279" s="97" t="s">
        <v>3208</v>
      </c>
      <c r="D279" s="108">
        <v>1</v>
      </c>
      <c r="E279" s="108" t="s">
        <v>218</v>
      </c>
      <c r="F279" s="109"/>
      <c r="G279" s="109"/>
      <c r="H279" s="163"/>
      <c r="I279" s="163"/>
      <c r="J279" s="163"/>
      <c r="K279" s="163"/>
      <c r="L279" s="163"/>
      <c r="M279" s="163"/>
      <c r="N279" s="102"/>
      <c r="O279" s="103"/>
    </row>
    <row r="280" spans="1:15" ht="30" x14ac:dyDescent="0.3">
      <c r="A280" s="168" t="s">
        <v>146</v>
      </c>
      <c r="B280" s="90"/>
      <c r="C280" s="88" t="s">
        <v>3209</v>
      </c>
      <c r="D280" s="108">
        <v>1</v>
      </c>
      <c r="E280" s="108" t="s">
        <v>243</v>
      </c>
      <c r="F280" s="109"/>
      <c r="G280" s="109"/>
      <c r="H280" s="163"/>
      <c r="I280" s="163"/>
      <c r="J280" s="163"/>
      <c r="K280" s="163"/>
      <c r="L280" s="163"/>
      <c r="M280" s="163"/>
      <c r="N280" s="102"/>
      <c r="O280" s="103"/>
    </row>
    <row r="281" spans="1:15" ht="30" x14ac:dyDescent="0.3">
      <c r="A281" s="168"/>
      <c r="B281" s="90"/>
      <c r="C281" s="88" t="s">
        <v>3210</v>
      </c>
      <c r="D281" s="108">
        <v>1</v>
      </c>
      <c r="E281" s="108" t="s">
        <v>218</v>
      </c>
      <c r="F281" s="109"/>
      <c r="G281" s="109"/>
      <c r="H281" s="163"/>
      <c r="I281" s="163"/>
      <c r="J281" s="163"/>
      <c r="K281" s="163"/>
      <c r="L281" s="163"/>
      <c r="M281" s="163"/>
      <c r="N281" s="102"/>
      <c r="O281" s="103"/>
    </row>
    <row r="282" spans="1:15" x14ac:dyDescent="0.3">
      <c r="A282" s="168"/>
      <c r="B282" s="90"/>
      <c r="C282" s="88" t="s">
        <v>3211</v>
      </c>
      <c r="D282" s="108">
        <v>1</v>
      </c>
      <c r="E282" s="108" t="s">
        <v>218</v>
      </c>
      <c r="F282" s="109"/>
      <c r="G282" s="109"/>
      <c r="H282" s="163"/>
      <c r="I282" s="163"/>
      <c r="J282" s="163"/>
      <c r="K282" s="163"/>
      <c r="L282" s="163"/>
      <c r="M282" s="163"/>
      <c r="N282" s="102"/>
      <c r="O282" s="103"/>
    </row>
    <row r="283" spans="1:15" ht="30" x14ac:dyDescent="0.3">
      <c r="A283" s="168"/>
      <c r="B283" s="90"/>
      <c r="C283" s="88" t="s">
        <v>3212</v>
      </c>
      <c r="D283" s="108">
        <v>1</v>
      </c>
      <c r="E283" s="108" t="s">
        <v>218</v>
      </c>
      <c r="F283" s="109"/>
      <c r="G283" s="109"/>
      <c r="H283" s="163"/>
      <c r="I283" s="163"/>
      <c r="J283" s="163"/>
      <c r="K283" s="163"/>
      <c r="L283" s="163"/>
      <c r="M283" s="163"/>
      <c r="N283" s="102"/>
      <c r="O283" s="103"/>
    </row>
    <row r="284" spans="1:15" ht="30" x14ac:dyDescent="0.3">
      <c r="A284" s="168"/>
      <c r="B284" s="90"/>
      <c r="C284" s="88" t="s">
        <v>3213</v>
      </c>
      <c r="D284" s="108">
        <v>1</v>
      </c>
      <c r="E284" s="108" t="s">
        <v>218</v>
      </c>
      <c r="F284" s="109"/>
      <c r="G284" s="109"/>
      <c r="H284" s="163"/>
      <c r="I284" s="163"/>
      <c r="J284" s="163"/>
      <c r="K284" s="163"/>
      <c r="L284" s="163"/>
      <c r="M284" s="163"/>
      <c r="N284" s="102"/>
      <c r="O284" s="103"/>
    </row>
    <row r="285" spans="1:15" ht="30" x14ac:dyDescent="0.3">
      <c r="A285" s="168"/>
      <c r="B285" s="90"/>
      <c r="C285" s="88" t="s">
        <v>3214</v>
      </c>
      <c r="D285" s="108">
        <v>1</v>
      </c>
      <c r="E285" s="108" t="s">
        <v>218</v>
      </c>
      <c r="F285" s="109"/>
      <c r="G285" s="109"/>
      <c r="H285" s="163"/>
      <c r="I285" s="163"/>
      <c r="J285" s="163"/>
      <c r="K285" s="163"/>
      <c r="L285" s="163"/>
      <c r="M285" s="163"/>
      <c r="N285" s="102"/>
      <c r="O285" s="103"/>
    </row>
    <row r="286" spans="1:15" x14ac:dyDescent="0.3">
      <c r="A286" s="168"/>
      <c r="B286" s="90"/>
      <c r="C286" s="88" t="s">
        <v>3215</v>
      </c>
      <c r="D286" s="108">
        <v>1</v>
      </c>
      <c r="E286" s="108" t="s">
        <v>218</v>
      </c>
      <c r="F286" s="109"/>
      <c r="G286" s="109"/>
      <c r="H286" s="163"/>
      <c r="I286" s="163"/>
      <c r="J286" s="163"/>
      <c r="K286" s="163"/>
      <c r="L286" s="163"/>
      <c r="M286" s="163"/>
      <c r="N286" s="102"/>
      <c r="O286" s="103"/>
    </row>
    <row r="287" spans="1:15" x14ac:dyDescent="0.3">
      <c r="A287" s="168"/>
      <c r="B287" s="90"/>
      <c r="C287" s="88" t="s">
        <v>3216</v>
      </c>
      <c r="D287" s="108">
        <v>1</v>
      </c>
      <c r="E287" s="108" t="s">
        <v>218</v>
      </c>
      <c r="F287" s="109"/>
      <c r="G287" s="109"/>
      <c r="H287" s="163"/>
      <c r="I287" s="163"/>
      <c r="J287" s="163"/>
      <c r="K287" s="163"/>
      <c r="L287" s="163"/>
      <c r="M287" s="163"/>
      <c r="N287" s="102"/>
      <c r="O287" s="103"/>
    </row>
    <row r="288" spans="1:15" x14ac:dyDescent="0.3">
      <c r="A288" s="168"/>
      <c r="B288" s="90"/>
      <c r="C288" s="88" t="s">
        <v>3217</v>
      </c>
      <c r="D288" s="108">
        <v>1</v>
      </c>
      <c r="E288" s="108" t="s">
        <v>218</v>
      </c>
      <c r="F288" s="109"/>
      <c r="G288" s="109"/>
      <c r="H288" s="163"/>
      <c r="I288" s="163"/>
      <c r="J288" s="163"/>
      <c r="K288" s="163"/>
      <c r="L288" s="163"/>
      <c r="M288" s="163"/>
      <c r="N288" s="102"/>
      <c r="O288" s="103"/>
    </row>
    <row r="289" spans="1:15" ht="30" x14ac:dyDescent="0.3">
      <c r="A289" s="168" t="s">
        <v>530</v>
      </c>
      <c r="B289" s="88" t="s">
        <v>503</v>
      </c>
      <c r="C289" s="88" t="s">
        <v>3225</v>
      </c>
      <c r="D289" s="108">
        <v>1</v>
      </c>
      <c r="E289" s="108" t="s">
        <v>243</v>
      </c>
      <c r="F289" s="109"/>
      <c r="G289" s="109"/>
      <c r="H289" s="163"/>
      <c r="I289" s="163"/>
      <c r="J289" s="163"/>
      <c r="K289" s="163"/>
      <c r="L289" s="163"/>
      <c r="M289" s="163"/>
      <c r="N289" s="102"/>
      <c r="O289" s="103"/>
    </row>
    <row r="290" spans="1:15" ht="30" x14ac:dyDescent="0.3">
      <c r="A290" s="168"/>
      <c r="B290" s="88"/>
      <c r="C290" s="97" t="s">
        <v>3226</v>
      </c>
      <c r="D290" s="108">
        <v>1</v>
      </c>
      <c r="E290" s="108" t="s">
        <v>388</v>
      </c>
      <c r="F290" s="97" t="s">
        <v>3227</v>
      </c>
      <c r="G290" s="109"/>
      <c r="H290" s="163"/>
      <c r="I290" s="163"/>
      <c r="J290" s="163"/>
      <c r="K290" s="163"/>
      <c r="L290" s="163"/>
      <c r="M290" s="163"/>
      <c r="N290" s="102"/>
      <c r="O290" s="103"/>
    </row>
    <row r="291" spans="1:15" ht="30" x14ac:dyDescent="0.3">
      <c r="A291" s="168" t="s">
        <v>535</v>
      </c>
      <c r="B291" s="88" t="s">
        <v>3218</v>
      </c>
      <c r="C291" s="97" t="s">
        <v>3219</v>
      </c>
      <c r="D291" s="108">
        <v>1</v>
      </c>
      <c r="E291" s="108" t="s">
        <v>243</v>
      </c>
      <c r="F291" s="109"/>
      <c r="G291" s="109"/>
      <c r="H291" s="163"/>
      <c r="I291" s="163"/>
      <c r="J291" s="163"/>
      <c r="K291" s="163"/>
      <c r="L291" s="163"/>
      <c r="M291" s="163"/>
      <c r="N291" s="102"/>
      <c r="O291" s="103"/>
    </row>
    <row r="292" spans="1:15" ht="30" x14ac:dyDescent="0.3">
      <c r="A292" s="168" t="s">
        <v>146</v>
      </c>
      <c r="B292" s="88"/>
      <c r="C292" s="88" t="s">
        <v>3220</v>
      </c>
      <c r="D292" s="108">
        <v>1</v>
      </c>
      <c r="E292" s="108" t="s">
        <v>218</v>
      </c>
      <c r="F292" s="109"/>
      <c r="G292" s="109"/>
      <c r="H292" s="163"/>
      <c r="I292" s="163"/>
      <c r="J292" s="163"/>
      <c r="K292" s="163"/>
      <c r="L292" s="163"/>
      <c r="M292" s="163"/>
      <c r="N292" s="102"/>
      <c r="O292" s="103"/>
    </row>
    <row r="293" spans="1:15" ht="45" x14ac:dyDescent="0.3">
      <c r="A293" s="168" t="s">
        <v>146</v>
      </c>
      <c r="B293" s="88"/>
      <c r="C293" s="88" t="s">
        <v>3221</v>
      </c>
      <c r="D293" s="108">
        <v>1</v>
      </c>
      <c r="E293" s="108" t="s">
        <v>2130</v>
      </c>
      <c r="F293" s="109"/>
      <c r="G293" s="109"/>
      <c r="H293" s="163"/>
      <c r="I293" s="163"/>
      <c r="J293" s="163"/>
      <c r="K293" s="163"/>
      <c r="L293" s="163"/>
      <c r="M293" s="163"/>
      <c r="N293" s="102"/>
      <c r="O293" s="103"/>
    </row>
    <row r="294" spans="1:15" x14ac:dyDescent="0.3">
      <c r="A294" s="168" t="s">
        <v>146</v>
      </c>
      <c r="B294" s="88"/>
      <c r="C294" s="88" t="s">
        <v>3222</v>
      </c>
      <c r="D294" s="108">
        <v>1</v>
      </c>
      <c r="E294" s="108" t="s">
        <v>218</v>
      </c>
      <c r="F294" s="109"/>
      <c r="G294" s="109"/>
      <c r="H294" s="163"/>
      <c r="I294" s="163"/>
      <c r="J294" s="163"/>
      <c r="K294" s="163"/>
      <c r="L294" s="163"/>
      <c r="M294" s="163"/>
      <c r="N294" s="102"/>
      <c r="O294" s="103"/>
    </row>
    <row r="295" spans="1:15" ht="30" x14ac:dyDescent="0.3">
      <c r="A295" s="168" t="s">
        <v>146</v>
      </c>
      <c r="B295" s="88"/>
      <c r="C295" s="88" t="s">
        <v>3223</v>
      </c>
      <c r="D295" s="108">
        <v>1</v>
      </c>
      <c r="E295" s="108" t="s">
        <v>218</v>
      </c>
      <c r="F295" s="109"/>
      <c r="G295" s="109"/>
      <c r="H295" s="163"/>
      <c r="I295" s="163"/>
      <c r="J295" s="163"/>
      <c r="K295" s="163"/>
      <c r="L295" s="163"/>
      <c r="M295" s="163"/>
      <c r="N295" s="102"/>
      <c r="O295" s="103"/>
    </row>
    <row r="296" spans="1:15" ht="30" x14ac:dyDescent="0.3">
      <c r="A296" s="168" t="s">
        <v>146</v>
      </c>
      <c r="B296" s="88"/>
      <c r="C296" s="88" t="s">
        <v>3224</v>
      </c>
      <c r="D296" s="108">
        <v>1</v>
      </c>
      <c r="E296" s="108" t="s">
        <v>247</v>
      </c>
      <c r="F296" s="109"/>
      <c r="G296" s="109"/>
      <c r="H296" s="163"/>
      <c r="I296" s="163"/>
      <c r="J296" s="163"/>
      <c r="K296" s="163"/>
      <c r="L296" s="163"/>
      <c r="M296" s="163"/>
      <c r="N296" s="102"/>
      <c r="O296" s="103"/>
    </row>
    <row r="297" spans="1:15" ht="45" x14ac:dyDescent="0.3">
      <c r="A297" s="168" t="s">
        <v>4100</v>
      </c>
      <c r="B297" s="88" t="s">
        <v>507</v>
      </c>
      <c r="C297" s="88" t="s">
        <v>3228</v>
      </c>
      <c r="D297" s="108">
        <v>1</v>
      </c>
      <c r="E297" s="108" t="s">
        <v>247</v>
      </c>
      <c r="F297" s="109"/>
      <c r="G297" s="109"/>
      <c r="H297" s="163"/>
      <c r="I297" s="163"/>
      <c r="J297" s="163"/>
      <c r="K297" s="163"/>
      <c r="L297" s="163"/>
      <c r="M297" s="163"/>
      <c r="N297" s="102"/>
      <c r="O297" s="103"/>
    </row>
    <row r="298" spans="1:15" x14ac:dyDescent="0.3">
      <c r="A298" s="168" t="s">
        <v>146</v>
      </c>
      <c r="B298" s="88"/>
      <c r="C298" s="88" t="s">
        <v>3229</v>
      </c>
      <c r="D298" s="108">
        <v>1</v>
      </c>
      <c r="E298" s="108" t="s">
        <v>243</v>
      </c>
      <c r="F298" s="109"/>
      <c r="G298" s="109"/>
      <c r="H298" s="163"/>
      <c r="I298" s="163"/>
      <c r="J298" s="163"/>
      <c r="K298" s="163"/>
      <c r="L298" s="163"/>
      <c r="M298" s="163"/>
      <c r="N298" s="102"/>
      <c r="O298" s="103"/>
    </row>
    <row r="299" spans="1:15" ht="30" x14ac:dyDescent="0.3">
      <c r="A299" s="168" t="s">
        <v>146</v>
      </c>
      <c r="B299" s="88"/>
      <c r="C299" s="88" t="s">
        <v>3230</v>
      </c>
      <c r="D299" s="108">
        <v>1</v>
      </c>
      <c r="E299" s="108" t="s">
        <v>218</v>
      </c>
      <c r="F299" s="109"/>
      <c r="G299" s="109"/>
      <c r="H299" s="163"/>
      <c r="I299" s="163"/>
      <c r="J299" s="163"/>
      <c r="K299" s="163"/>
      <c r="L299" s="163"/>
      <c r="M299" s="163"/>
      <c r="N299" s="102"/>
      <c r="O299" s="103"/>
    </row>
    <row r="300" spans="1:15" ht="30" x14ac:dyDescent="0.3">
      <c r="A300" s="168" t="s">
        <v>146</v>
      </c>
      <c r="B300" s="88"/>
      <c r="C300" s="88" t="s">
        <v>3231</v>
      </c>
      <c r="D300" s="108">
        <v>1</v>
      </c>
      <c r="E300" s="108" t="s">
        <v>218</v>
      </c>
      <c r="F300" s="109"/>
      <c r="G300" s="109"/>
      <c r="H300" s="163"/>
      <c r="I300" s="163"/>
      <c r="J300" s="163"/>
      <c r="K300" s="163"/>
      <c r="L300" s="163"/>
      <c r="M300" s="163"/>
      <c r="N300" s="102"/>
      <c r="O300" s="103"/>
    </row>
    <row r="301" spans="1:15" ht="45" x14ac:dyDescent="0.3">
      <c r="A301" s="168" t="s">
        <v>4101</v>
      </c>
      <c r="B301" s="88" t="s">
        <v>509</v>
      </c>
      <c r="C301" s="88" t="s">
        <v>3232</v>
      </c>
      <c r="D301" s="108">
        <v>1</v>
      </c>
      <c r="E301" s="108" t="s">
        <v>247</v>
      </c>
      <c r="F301" s="109"/>
      <c r="G301" s="109"/>
      <c r="H301" s="163"/>
      <c r="I301" s="163"/>
      <c r="J301" s="163"/>
      <c r="K301" s="163"/>
      <c r="L301" s="163"/>
      <c r="M301" s="163"/>
      <c r="N301" s="102"/>
      <c r="O301" s="103"/>
    </row>
    <row r="302" spans="1:15" ht="30" x14ac:dyDescent="0.3">
      <c r="A302" s="168" t="s">
        <v>146</v>
      </c>
      <c r="B302" s="88"/>
      <c r="C302" s="88" t="s">
        <v>3233</v>
      </c>
      <c r="D302" s="108">
        <v>1</v>
      </c>
      <c r="E302" s="108" t="s">
        <v>247</v>
      </c>
      <c r="F302" s="109"/>
      <c r="G302" s="109"/>
      <c r="H302" s="163"/>
      <c r="I302" s="163"/>
      <c r="J302" s="163"/>
      <c r="K302" s="163"/>
      <c r="L302" s="163"/>
      <c r="M302" s="163"/>
      <c r="N302" s="102"/>
      <c r="O302" s="103"/>
    </row>
    <row r="303" spans="1:15" x14ac:dyDescent="0.3">
      <c r="A303" s="168" t="s">
        <v>53</v>
      </c>
      <c r="B303" s="766" t="s">
        <v>52</v>
      </c>
      <c r="C303" s="762"/>
      <c r="D303" s="762"/>
      <c r="E303" s="762"/>
      <c r="F303" s="762"/>
      <c r="G303" s="767"/>
      <c r="H303" s="163">
        <f>SUM(D304:D316)</f>
        <v>13</v>
      </c>
      <c r="I303" s="163">
        <f>COUNT(D304:D316)*2</f>
        <v>26</v>
      </c>
      <c r="J303" s="163"/>
      <c r="K303" s="163"/>
      <c r="L303" s="163"/>
      <c r="M303" s="163"/>
      <c r="N303" s="102"/>
      <c r="O303" s="103"/>
    </row>
    <row r="304" spans="1:15" ht="60" x14ac:dyDescent="0.3">
      <c r="A304" s="168" t="s">
        <v>4102</v>
      </c>
      <c r="B304" s="88" t="s">
        <v>1955</v>
      </c>
      <c r="C304" s="88" t="s">
        <v>3259</v>
      </c>
      <c r="D304" s="108">
        <v>1</v>
      </c>
      <c r="E304" s="108" t="s">
        <v>381</v>
      </c>
      <c r="F304" s="88" t="s">
        <v>3260</v>
      </c>
      <c r="G304" s="109"/>
      <c r="H304" s="163"/>
      <c r="I304" s="163"/>
      <c r="J304" s="163"/>
      <c r="K304" s="163"/>
      <c r="L304" s="163"/>
      <c r="M304" s="163"/>
      <c r="N304" s="102"/>
      <c r="O304" s="103"/>
    </row>
    <row r="305" spans="1:15" ht="30" x14ac:dyDescent="0.3">
      <c r="A305" s="168" t="s">
        <v>146</v>
      </c>
      <c r="B305" s="88"/>
      <c r="C305" s="88" t="s">
        <v>3261</v>
      </c>
      <c r="D305" s="108">
        <v>1</v>
      </c>
      <c r="E305" s="108" t="s">
        <v>488</v>
      </c>
      <c r="F305" s="109"/>
      <c r="G305" s="109"/>
      <c r="H305" s="163"/>
      <c r="I305" s="163"/>
      <c r="J305" s="163"/>
      <c r="K305" s="163"/>
      <c r="L305" s="163"/>
      <c r="M305" s="163"/>
      <c r="N305" s="102"/>
      <c r="O305" s="103"/>
    </row>
    <row r="306" spans="1:15" x14ac:dyDescent="0.3">
      <c r="A306" s="168" t="s">
        <v>146</v>
      </c>
      <c r="B306" s="88"/>
      <c r="C306" s="88" t="s">
        <v>3262</v>
      </c>
      <c r="D306" s="108">
        <v>1</v>
      </c>
      <c r="E306" s="108" t="s">
        <v>218</v>
      </c>
      <c r="F306" s="109"/>
      <c r="G306" s="109"/>
      <c r="H306" s="163"/>
      <c r="I306" s="163"/>
      <c r="J306" s="163"/>
      <c r="K306" s="163"/>
      <c r="L306" s="163"/>
      <c r="M306" s="163"/>
      <c r="N306" s="102"/>
      <c r="O306" s="103"/>
    </row>
    <row r="307" spans="1:15" ht="30" x14ac:dyDescent="0.3">
      <c r="A307" s="168" t="s">
        <v>146</v>
      </c>
      <c r="B307" s="88"/>
      <c r="C307" s="88" t="s">
        <v>3263</v>
      </c>
      <c r="D307" s="108">
        <v>1</v>
      </c>
      <c r="E307" s="108" t="s">
        <v>243</v>
      </c>
      <c r="F307" s="88" t="s">
        <v>3264</v>
      </c>
      <c r="G307" s="109"/>
      <c r="H307" s="163"/>
      <c r="I307" s="163"/>
      <c r="J307" s="163"/>
      <c r="K307" s="163"/>
      <c r="L307" s="163"/>
      <c r="M307" s="163"/>
      <c r="N307" s="102"/>
      <c r="O307" s="103"/>
    </row>
    <row r="308" spans="1:15" ht="60" x14ac:dyDescent="0.3">
      <c r="A308" s="168"/>
      <c r="B308" s="88"/>
      <c r="C308" s="88" t="s">
        <v>3265</v>
      </c>
      <c r="D308" s="108">
        <v>1</v>
      </c>
      <c r="E308" s="108" t="s">
        <v>563</v>
      </c>
      <c r="F308" s="88"/>
      <c r="G308" s="109"/>
      <c r="H308" s="163"/>
      <c r="I308" s="163"/>
      <c r="J308" s="163"/>
      <c r="K308" s="163"/>
      <c r="L308" s="163"/>
      <c r="M308" s="163"/>
      <c r="N308" s="102"/>
      <c r="O308" s="103"/>
    </row>
    <row r="309" spans="1:15" ht="30" x14ac:dyDescent="0.3">
      <c r="A309" s="168"/>
      <c r="B309" s="88"/>
      <c r="C309" s="88" t="s">
        <v>3266</v>
      </c>
      <c r="D309" s="108">
        <v>1</v>
      </c>
      <c r="E309" s="108" t="s">
        <v>563</v>
      </c>
      <c r="F309" s="88"/>
      <c r="G309" s="109"/>
      <c r="H309" s="163"/>
      <c r="I309" s="163"/>
      <c r="J309" s="163"/>
      <c r="K309" s="163"/>
      <c r="L309" s="163"/>
      <c r="M309" s="163"/>
      <c r="N309" s="102"/>
      <c r="O309" s="103"/>
    </row>
    <row r="310" spans="1:15" ht="30" x14ac:dyDescent="0.3">
      <c r="A310" s="168"/>
      <c r="B310" s="88"/>
      <c r="C310" s="88" t="s">
        <v>3267</v>
      </c>
      <c r="D310" s="108">
        <v>1</v>
      </c>
      <c r="E310" s="108" t="s">
        <v>218</v>
      </c>
      <c r="F310" s="88"/>
      <c r="G310" s="109"/>
      <c r="H310" s="163"/>
      <c r="I310" s="163"/>
      <c r="J310" s="163"/>
      <c r="K310" s="163"/>
      <c r="L310" s="163"/>
      <c r="M310" s="163"/>
      <c r="N310" s="102"/>
      <c r="O310" s="103"/>
    </row>
    <row r="311" spans="1:15" ht="45" x14ac:dyDescent="0.3">
      <c r="A311" s="168"/>
      <c r="B311" s="88"/>
      <c r="C311" s="97" t="s">
        <v>3268</v>
      </c>
      <c r="D311" s="108">
        <v>1</v>
      </c>
      <c r="E311" s="108" t="s">
        <v>247</v>
      </c>
      <c r="F311" s="88"/>
      <c r="G311" s="109"/>
      <c r="H311" s="163"/>
      <c r="I311" s="163"/>
      <c r="J311" s="163"/>
      <c r="K311" s="163"/>
      <c r="L311" s="163"/>
      <c r="M311" s="163"/>
      <c r="N311" s="102"/>
      <c r="O311" s="103"/>
    </row>
    <row r="312" spans="1:15" ht="45" x14ac:dyDescent="0.3">
      <c r="A312" s="168" t="s">
        <v>4091</v>
      </c>
      <c r="B312" s="88" t="s">
        <v>531</v>
      </c>
      <c r="C312" s="126" t="s">
        <v>3269</v>
      </c>
      <c r="D312" s="108">
        <v>1</v>
      </c>
      <c r="E312" s="108" t="s">
        <v>488</v>
      </c>
      <c r="F312" s="109"/>
      <c r="G312" s="109"/>
      <c r="H312" s="163"/>
      <c r="I312" s="163"/>
      <c r="J312" s="163"/>
      <c r="K312" s="163"/>
      <c r="L312" s="163"/>
      <c r="M312" s="163"/>
      <c r="N312" s="102"/>
      <c r="O312" s="103"/>
    </row>
    <row r="313" spans="1:15" ht="30" x14ac:dyDescent="0.3">
      <c r="A313" s="168"/>
      <c r="B313" s="88"/>
      <c r="C313" s="88" t="s">
        <v>3270</v>
      </c>
      <c r="D313" s="108">
        <v>1</v>
      </c>
      <c r="E313" s="108" t="s">
        <v>247</v>
      </c>
      <c r="F313" s="88"/>
      <c r="G313" s="109"/>
      <c r="H313" s="163"/>
      <c r="I313" s="163"/>
      <c r="J313" s="163"/>
      <c r="K313" s="163"/>
      <c r="L313" s="163"/>
      <c r="M313" s="163"/>
      <c r="N313" s="102"/>
      <c r="O313" s="103"/>
    </row>
    <row r="314" spans="1:15" ht="45" x14ac:dyDescent="0.3">
      <c r="A314" s="168"/>
      <c r="B314" s="88"/>
      <c r="C314" s="88" t="s">
        <v>3271</v>
      </c>
      <c r="D314" s="108">
        <v>1</v>
      </c>
      <c r="E314" s="108" t="s">
        <v>247</v>
      </c>
      <c r="F314" s="88"/>
      <c r="G314" s="109"/>
      <c r="H314" s="163"/>
      <c r="I314" s="163"/>
      <c r="J314" s="163"/>
      <c r="K314" s="163"/>
      <c r="L314" s="163"/>
      <c r="M314" s="163"/>
      <c r="N314" s="102"/>
      <c r="O314" s="103"/>
    </row>
    <row r="315" spans="1:15" ht="30" x14ac:dyDescent="0.3">
      <c r="A315" s="168"/>
      <c r="B315" s="88"/>
      <c r="C315" s="88" t="s">
        <v>3272</v>
      </c>
      <c r="D315" s="108">
        <v>1</v>
      </c>
      <c r="E315" s="108" t="s">
        <v>247</v>
      </c>
      <c r="F315" s="109" t="s">
        <v>3273</v>
      </c>
      <c r="G315" s="109"/>
      <c r="H315" s="163"/>
      <c r="I315" s="163"/>
      <c r="J315" s="163"/>
      <c r="K315" s="163"/>
      <c r="L315" s="163"/>
      <c r="M315" s="163"/>
      <c r="N315" s="102"/>
      <c r="O315" s="103"/>
    </row>
    <row r="316" spans="1:15" x14ac:dyDescent="0.3">
      <c r="A316" s="168"/>
      <c r="B316" s="88"/>
      <c r="C316" s="88" t="s">
        <v>3274</v>
      </c>
      <c r="D316" s="108">
        <v>1</v>
      </c>
      <c r="E316" s="108" t="s">
        <v>283</v>
      </c>
      <c r="F316" s="109"/>
      <c r="G316" s="109"/>
      <c r="H316" s="163"/>
      <c r="I316" s="163"/>
      <c r="J316" s="163"/>
      <c r="K316" s="163"/>
      <c r="L316" s="163"/>
      <c r="M316" s="163"/>
      <c r="N316" s="102"/>
      <c r="O316" s="103"/>
    </row>
    <row r="317" spans="1:15" x14ac:dyDescent="0.3">
      <c r="A317" s="168" t="s">
        <v>54</v>
      </c>
      <c r="B317" s="766" t="s">
        <v>4208</v>
      </c>
      <c r="C317" s="762"/>
      <c r="D317" s="762"/>
      <c r="E317" s="762"/>
      <c r="F317" s="762"/>
      <c r="G317" s="767"/>
      <c r="H317" s="163">
        <f>SUM(D318:D320)</f>
        <v>2</v>
      </c>
      <c r="I317" s="163">
        <f>COUNT(D318:D320)*2</f>
        <v>4</v>
      </c>
      <c r="J317" s="163"/>
      <c r="K317" s="163"/>
      <c r="L317" s="163"/>
      <c r="M317" s="163"/>
      <c r="N317" s="102"/>
      <c r="O317" s="103"/>
    </row>
    <row r="318" spans="1:15" ht="45" x14ac:dyDescent="0.3">
      <c r="A318" s="168" t="s">
        <v>3744</v>
      </c>
      <c r="B318" s="88" t="s">
        <v>1962</v>
      </c>
      <c r="C318" s="88" t="s">
        <v>3275</v>
      </c>
      <c r="D318" s="108">
        <v>1</v>
      </c>
      <c r="E318" s="108" t="s">
        <v>247</v>
      </c>
      <c r="F318" s="88" t="s">
        <v>3276</v>
      </c>
      <c r="G318" s="109"/>
      <c r="H318" s="163"/>
      <c r="I318" s="163"/>
      <c r="J318" s="163"/>
      <c r="K318" s="163"/>
      <c r="L318" s="163"/>
      <c r="M318" s="163"/>
      <c r="N318" s="102"/>
      <c r="O318" s="103"/>
    </row>
    <row r="319" spans="1:15" x14ac:dyDescent="0.3">
      <c r="A319" s="168" t="s">
        <v>56</v>
      </c>
      <c r="B319" s="766" t="s">
        <v>4104</v>
      </c>
      <c r="C319" s="762"/>
      <c r="D319" s="762"/>
      <c r="E319" s="762"/>
      <c r="F319" s="762"/>
      <c r="G319" s="767"/>
      <c r="H319" s="163">
        <f>SUM(D320)</f>
        <v>1</v>
      </c>
      <c r="I319" s="163">
        <f>COUNT(D320)*2</f>
        <v>2</v>
      </c>
      <c r="J319" s="163"/>
      <c r="K319" s="163"/>
      <c r="L319" s="163"/>
      <c r="M319" s="163"/>
      <c r="N319" s="102"/>
      <c r="O319" s="103"/>
    </row>
    <row r="320" spans="1:15" ht="45" x14ac:dyDescent="0.3">
      <c r="A320" s="168" t="s">
        <v>4103</v>
      </c>
      <c r="B320" s="88" t="s">
        <v>541</v>
      </c>
      <c r="C320" s="97" t="s">
        <v>3277</v>
      </c>
      <c r="D320" s="108">
        <v>1</v>
      </c>
      <c r="E320" s="108" t="s">
        <v>268</v>
      </c>
      <c r="F320" s="109"/>
      <c r="G320" s="109"/>
      <c r="H320" s="163"/>
      <c r="I320" s="163"/>
      <c r="J320" s="163"/>
      <c r="K320" s="163"/>
      <c r="L320" s="163"/>
      <c r="M320" s="163"/>
      <c r="N320" s="102"/>
      <c r="O320" s="103"/>
    </row>
    <row r="321" spans="1:15" x14ac:dyDescent="0.3">
      <c r="A321" s="168" t="s">
        <v>58</v>
      </c>
      <c r="B321" s="766" t="s">
        <v>55</v>
      </c>
      <c r="C321" s="762"/>
      <c r="D321" s="762"/>
      <c r="E321" s="762"/>
      <c r="F321" s="762"/>
      <c r="G321" s="767"/>
      <c r="H321" s="163">
        <f>SUM(D322:D331)</f>
        <v>10</v>
      </c>
      <c r="I321" s="163">
        <f>COUNT(D322:D331)*2</f>
        <v>20</v>
      </c>
      <c r="J321" s="163"/>
      <c r="K321" s="163"/>
      <c r="L321" s="163"/>
      <c r="M321" s="163"/>
      <c r="N321" s="102"/>
      <c r="O321" s="103"/>
    </row>
    <row r="322" spans="1:15" ht="45" x14ac:dyDescent="0.3">
      <c r="A322" s="168" t="s">
        <v>543</v>
      </c>
      <c r="B322" s="88" t="s">
        <v>3278</v>
      </c>
      <c r="C322" s="88" t="s">
        <v>3279</v>
      </c>
      <c r="D322" s="108">
        <v>1</v>
      </c>
      <c r="E322" s="108" t="s">
        <v>563</v>
      </c>
      <c r="F322" s="109"/>
      <c r="G322" s="109"/>
      <c r="H322" s="163"/>
      <c r="I322" s="163"/>
      <c r="J322" s="163"/>
      <c r="K322" s="163"/>
      <c r="L322" s="163"/>
      <c r="M322" s="163"/>
      <c r="N322" s="102"/>
      <c r="O322" s="103"/>
    </row>
    <row r="323" spans="1:15" ht="30" x14ac:dyDescent="0.3">
      <c r="A323" s="168" t="s">
        <v>146</v>
      </c>
      <c r="B323" s="88"/>
      <c r="C323" s="88" t="s">
        <v>3280</v>
      </c>
      <c r="D323" s="108">
        <v>1</v>
      </c>
      <c r="E323" s="108" t="s">
        <v>563</v>
      </c>
      <c r="F323" s="109"/>
      <c r="G323" s="109"/>
      <c r="H323" s="163"/>
      <c r="I323" s="163"/>
      <c r="J323" s="163"/>
      <c r="K323" s="163"/>
      <c r="L323" s="163"/>
      <c r="M323" s="163"/>
      <c r="N323" s="102"/>
      <c r="O323" s="103"/>
    </row>
    <row r="324" spans="1:15" ht="30" x14ac:dyDescent="0.3">
      <c r="A324" s="168" t="s">
        <v>146</v>
      </c>
      <c r="B324" s="88"/>
      <c r="C324" s="88" t="s">
        <v>3281</v>
      </c>
      <c r="D324" s="108">
        <v>1</v>
      </c>
      <c r="E324" s="108" t="s">
        <v>563</v>
      </c>
      <c r="F324" s="109"/>
      <c r="G324" s="109"/>
      <c r="H324" s="163"/>
      <c r="I324" s="163"/>
      <c r="J324" s="163"/>
      <c r="K324" s="163"/>
      <c r="L324" s="163"/>
      <c r="M324" s="163"/>
      <c r="N324" s="102"/>
      <c r="O324" s="103"/>
    </row>
    <row r="325" spans="1:15" x14ac:dyDescent="0.3">
      <c r="A325" s="168" t="s">
        <v>146</v>
      </c>
      <c r="B325" s="88"/>
      <c r="C325" s="88" t="s">
        <v>3282</v>
      </c>
      <c r="D325" s="108">
        <v>1</v>
      </c>
      <c r="E325" s="108" t="s">
        <v>563</v>
      </c>
      <c r="F325" s="109"/>
      <c r="G325" s="109"/>
      <c r="H325" s="163"/>
      <c r="I325" s="163"/>
      <c r="J325" s="163"/>
      <c r="K325" s="163"/>
      <c r="L325" s="163"/>
      <c r="M325" s="163"/>
      <c r="N325" s="102"/>
      <c r="O325" s="103"/>
    </row>
    <row r="326" spans="1:15" ht="30" x14ac:dyDescent="0.3">
      <c r="A326" s="168" t="s">
        <v>146</v>
      </c>
      <c r="B326" s="88"/>
      <c r="C326" s="88" t="s">
        <v>3283</v>
      </c>
      <c r="D326" s="108">
        <v>1</v>
      </c>
      <c r="E326" s="108" t="s">
        <v>563</v>
      </c>
      <c r="F326" s="109"/>
      <c r="G326" s="109"/>
      <c r="H326" s="163"/>
      <c r="I326" s="163"/>
      <c r="J326" s="163"/>
      <c r="K326" s="163"/>
      <c r="L326" s="163"/>
      <c r="M326" s="163"/>
      <c r="N326" s="102"/>
      <c r="O326" s="103"/>
    </row>
    <row r="327" spans="1:15" ht="30" x14ac:dyDescent="0.3">
      <c r="A327" s="168" t="s">
        <v>146</v>
      </c>
      <c r="B327" s="88"/>
      <c r="C327" s="88" t="s">
        <v>3284</v>
      </c>
      <c r="D327" s="108">
        <v>1</v>
      </c>
      <c r="E327" s="108" t="s">
        <v>563</v>
      </c>
      <c r="F327" s="109"/>
      <c r="G327" s="109"/>
      <c r="H327" s="163"/>
      <c r="I327" s="163"/>
      <c r="J327" s="163"/>
      <c r="K327" s="163"/>
      <c r="L327" s="163"/>
      <c r="M327" s="163"/>
      <c r="N327" s="102"/>
      <c r="O327" s="103"/>
    </row>
    <row r="328" spans="1:15" ht="30" x14ac:dyDescent="0.3">
      <c r="A328" s="168" t="s">
        <v>146</v>
      </c>
      <c r="B328" s="88"/>
      <c r="C328" s="88" t="s">
        <v>3285</v>
      </c>
      <c r="D328" s="108">
        <v>1</v>
      </c>
      <c r="E328" s="108" t="s">
        <v>247</v>
      </c>
      <c r="F328" s="109"/>
      <c r="G328" s="109"/>
      <c r="H328" s="163"/>
      <c r="I328" s="163"/>
      <c r="J328" s="163"/>
      <c r="K328" s="163"/>
      <c r="L328" s="163"/>
      <c r="M328" s="163"/>
      <c r="N328" s="102"/>
      <c r="O328" s="103"/>
    </row>
    <row r="329" spans="1:15" ht="45" x14ac:dyDescent="0.3">
      <c r="A329" s="168" t="s">
        <v>3306</v>
      </c>
      <c r="B329" s="88" t="s">
        <v>3286</v>
      </c>
      <c r="C329" s="88" t="s">
        <v>3287</v>
      </c>
      <c r="D329" s="108">
        <v>1</v>
      </c>
      <c r="E329" s="108" t="s">
        <v>247</v>
      </c>
      <c r="F329" s="109"/>
      <c r="G329" s="109"/>
      <c r="H329" s="163"/>
      <c r="I329" s="163"/>
      <c r="J329" s="163"/>
      <c r="K329" s="163"/>
      <c r="L329" s="163"/>
      <c r="M329" s="163"/>
      <c r="N329" s="102"/>
      <c r="O329" s="103"/>
    </row>
    <row r="330" spans="1:15" ht="30" x14ac:dyDescent="0.3">
      <c r="A330" s="172"/>
      <c r="B330" s="88"/>
      <c r="C330" s="88" t="s">
        <v>3288</v>
      </c>
      <c r="D330" s="108">
        <v>1</v>
      </c>
      <c r="E330" s="108" t="s">
        <v>247</v>
      </c>
      <c r="F330" s="109"/>
      <c r="G330" s="109"/>
      <c r="H330" s="163"/>
      <c r="I330" s="163"/>
      <c r="J330" s="163"/>
      <c r="K330" s="163"/>
      <c r="L330" s="163"/>
      <c r="M330" s="163"/>
      <c r="N330" s="102"/>
      <c r="O330" s="103"/>
    </row>
    <row r="331" spans="1:15" ht="30" x14ac:dyDescent="0.3">
      <c r="A331" s="172"/>
      <c r="B331" s="88"/>
      <c r="C331" s="88" t="s">
        <v>3289</v>
      </c>
      <c r="D331" s="108">
        <v>1</v>
      </c>
      <c r="E331" s="108" t="s">
        <v>247</v>
      </c>
      <c r="F331" s="109"/>
      <c r="G331" s="112"/>
      <c r="H331" s="163"/>
      <c r="I331" s="163"/>
      <c r="J331" s="163"/>
      <c r="K331" s="163"/>
      <c r="L331" s="163"/>
      <c r="M331" s="163"/>
      <c r="N331" s="102"/>
      <c r="O331" s="103"/>
    </row>
    <row r="332" spans="1:15" x14ac:dyDescent="0.3">
      <c r="A332" s="172" t="s">
        <v>60</v>
      </c>
      <c r="B332" s="766" t="s">
        <v>4172</v>
      </c>
      <c r="C332" s="762"/>
      <c r="D332" s="762"/>
      <c r="E332" s="762"/>
      <c r="F332" s="762"/>
      <c r="G332" s="767"/>
      <c r="H332" s="163">
        <f>SUM(D333:D340)</f>
        <v>8</v>
      </c>
      <c r="I332" s="163">
        <f>COUNT(D333:D340)*2</f>
        <v>16</v>
      </c>
      <c r="J332" s="163"/>
      <c r="K332" s="163"/>
      <c r="L332" s="163"/>
      <c r="M332" s="163"/>
      <c r="N332" s="102"/>
      <c r="O332" s="103"/>
    </row>
    <row r="333" spans="1:15" ht="30" x14ac:dyDescent="0.3">
      <c r="A333" s="168" t="s">
        <v>548</v>
      </c>
      <c r="B333" s="88" t="s">
        <v>3290</v>
      </c>
      <c r="C333" s="126" t="s">
        <v>3291</v>
      </c>
      <c r="D333" s="108">
        <v>1</v>
      </c>
      <c r="E333" s="108" t="s">
        <v>247</v>
      </c>
      <c r="F333" s="88"/>
      <c r="G333" s="109"/>
      <c r="H333" s="163"/>
      <c r="I333" s="163"/>
      <c r="J333" s="163"/>
      <c r="K333" s="163"/>
      <c r="L333" s="163"/>
      <c r="M333" s="163"/>
      <c r="N333" s="102"/>
      <c r="O333" s="103"/>
    </row>
    <row r="334" spans="1:15" ht="30" x14ac:dyDescent="0.3">
      <c r="A334" s="168"/>
      <c r="B334" s="88"/>
      <c r="C334" s="88" t="s">
        <v>3292</v>
      </c>
      <c r="D334" s="108">
        <v>1</v>
      </c>
      <c r="E334" s="108" t="s">
        <v>563</v>
      </c>
      <c r="F334" s="88"/>
      <c r="G334" s="109"/>
      <c r="H334" s="163"/>
      <c r="I334" s="163"/>
      <c r="J334" s="163"/>
      <c r="K334" s="163"/>
      <c r="L334" s="163"/>
      <c r="M334" s="163"/>
      <c r="N334" s="102"/>
      <c r="O334" s="103"/>
    </row>
    <row r="335" spans="1:15" ht="45" x14ac:dyDescent="0.3">
      <c r="A335" s="168" t="s">
        <v>146</v>
      </c>
      <c r="B335" s="88"/>
      <c r="C335" s="88" t="s">
        <v>3293</v>
      </c>
      <c r="D335" s="108">
        <v>1</v>
      </c>
      <c r="E335" s="108" t="s">
        <v>720</v>
      </c>
      <c r="F335" s="88" t="s">
        <v>3294</v>
      </c>
      <c r="G335" s="109"/>
      <c r="H335" s="163"/>
      <c r="I335" s="163"/>
      <c r="J335" s="163"/>
      <c r="K335" s="163"/>
      <c r="L335" s="163"/>
      <c r="M335" s="163"/>
      <c r="N335" s="102"/>
      <c r="O335" s="103"/>
    </row>
    <row r="336" spans="1:15" x14ac:dyDescent="0.3">
      <c r="A336" s="168" t="s">
        <v>146</v>
      </c>
      <c r="B336" s="88"/>
      <c r="C336" s="88" t="s">
        <v>3295</v>
      </c>
      <c r="D336" s="108">
        <v>1</v>
      </c>
      <c r="E336" s="108" t="s">
        <v>720</v>
      </c>
      <c r="F336" s="109"/>
      <c r="G336" s="109"/>
      <c r="H336" s="163"/>
      <c r="I336" s="163"/>
      <c r="J336" s="163"/>
      <c r="K336" s="163"/>
      <c r="L336" s="163"/>
      <c r="M336" s="163"/>
      <c r="N336" s="102"/>
      <c r="O336" s="103"/>
    </row>
    <row r="337" spans="1:15" ht="30" x14ac:dyDescent="0.3">
      <c r="A337" s="168" t="s">
        <v>146</v>
      </c>
      <c r="B337" s="88"/>
      <c r="C337" s="88" t="s">
        <v>3296</v>
      </c>
      <c r="D337" s="108">
        <v>1</v>
      </c>
      <c r="E337" s="108" t="s">
        <v>247</v>
      </c>
      <c r="F337" s="109"/>
      <c r="G337" s="109"/>
      <c r="H337" s="163"/>
      <c r="I337" s="163"/>
      <c r="J337" s="163"/>
      <c r="K337" s="163"/>
      <c r="L337" s="163"/>
      <c r="M337" s="163"/>
      <c r="N337" s="102"/>
      <c r="O337" s="103"/>
    </row>
    <row r="338" spans="1:15" ht="30" x14ac:dyDescent="0.3">
      <c r="A338" s="168" t="s">
        <v>146</v>
      </c>
      <c r="B338" s="88"/>
      <c r="C338" s="88" t="s">
        <v>3297</v>
      </c>
      <c r="D338" s="108">
        <v>1</v>
      </c>
      <c r="E338" s="108" t="s">
        <v>563</v>
      </c>
      <c r="F338" s="109"/>
      <c r="G338" s="109"/>
      <c r="H338" s="163"/>
      <c r="I338" s="163"/>
      <c r="J338" s="163"/>
      <c r="K338" s="163"/>
      <c r="L338" s="163"/>
      <c r="M338" s="163"/>
      <c r="N338" s="102"/>
      <c r="O338" s="103"/>
    </row>
    <row r="339" spans="1:15" ht="45" x14ac:dyDescent="0.3">
      <c r="A339" s="168" t="s">
        <v>551</v>
      </c>
      <c r="B339" s="88" t="s">
        <v>3298</v>
      </c>
      <c r="C339" s="88" t="s">
        <v>3299</v>
      </c>
      <c r="D339" s="108">
        <v>1</v>
      </c>
      <c r="E339" s="108" t="s">
        <v>247</v>
      </c>
      <c r="F339" s="109"/>
      <c r="G339" s="109"/>
      <c r="H339" s="163"/>
      <c r="I339" s="163"/>
      <c r="J339" s="163"/>
      <c r="K339" s="163"/>
      <c r="L339" s="163"/>
      <c r="M339" s="163"/>
      <c r="N339" s="102"/>
      <c r="O339" s="103"/>
    </row>
    <row r="340" spans="1:15" ht="30" x14ac:dyDescent="0.3">
      <c r="A340" s="168" t="s">
        <v>146</v>
      </c>
      <c r="B340" s="88"/>
      <c r="C340" s="88" t="s">
        <v>3300</v>
      </c>
      <c r="D340" s="108">
        <v>1</v>
      </c>
      <c r="E340" s="108" t="s">
        <v>247</v>
      </c>
      <c r="F340" s="109"/>
      <c r="G340" s="109"/>
      <c r="H340" s="163"/>
      <c r="I340" s="163"/>
      <c r="J340" s="163"/>
      <c r="K340" s="163"/>
      <c r="L340" s="163"/>
      <c r="M340" s="163"/>
      <c r="N340" s="102"/>
      <c r="O340" s="103"/>
    </row>
    <row r="341" spans="1:15" x14ac:dyDescent="0.3">
      <c r="A341" s="168" t="s">
        <v>62</v>
      </c>
      <c r="B341" s="766" t="s">
        <v>542</v>
      </c>
      <c r="C341" s="762"/>
      <c r="D341" s="762"/>
      <c r="E341" s="762"/>
      <c r="F341" s="762"/>
      <c r="G341" s="767"/>
      <c r="H341" s="163">
        <f>SUM(D342:D357)</f>
        <v>16</v>
      </c>
      <c r="I341" s="163">
        <f>COUNT(D342:D357)*2</f>
        <v>32</v>
      </c>
      <c r="J341" s="163"/>
      <c r="K341" s="163"/>
      <c r="L341" s="163"/>
      <c r="M341" s="163"/>
      <c r="N341" s="102"/>
      <c r="O341" s="103"/>
    </row>
    <row r="342" spans="1:15" ht="60" x14ac:dyDescent="0.3">
      <c r="A342" s="168" t="s">
        <v>3342</v>
      </c>
      <c r="B342" s="88" t="s">
        <v>3301</v>
      </c>
      <c r="C342" s="88" t="s">
        <v>3302</v>
      </c>
      <c r="D342" s="108">
        <v>1</v>
      </c>
      <c r="E342" s="108" t="s">
        <v>563</v>
      </c>
      <c r="F342" s="109"/>
      <c r="G342" s="109"/>
      <c r="H342" s="163"/>
      <c r="I342" s="163"/>
      <c r="J342" s="163"/>
      <c r="K342" s="163"/>
      <c r="L342" s="163"/>
      <c r="M342" s="163"/>
      <c r="N342" s="102"/>
      <c r="O342" s="103"/>
    </row>
    <row r="343" spans="1:15" ht="45" x14ac:dyDescent="0.3">
      <c r="A343" s="168" t="s">
        <v>146</v>
      </c>
      <c r="B343" s="88"/>
      <c r="C343" s="88" t="s">
        <v>3303</v>
      </c>
      <c r="D343" s="108">
        <v>1</v>
      </c>
      <c r="E343" s="108" t="s">
        <v>563</v>
      </c>
      <c r="F343" s="109"/>
      <c r="G343" s="109"/>
      <c r="H343" s="163"/>
      <c r="I343" s="163"/>
      <c r="J343" s="163"/>
      <c r="K343" s="163"/>
      <c r="L343" s="163"/>
      <c r="M343" s="163"/>
      <c r="N343" s="102"/>
      <c r="O343" s="103"/>
    </row>
    <row r="344" spans="1:15" ht="30" x14ac:dyDescent="0.3">
      <c r="A344" s="168" t="s">
        <v>146</v>
      </c>
      <c r="B344" s="88"/>
      <c r="C344" s="88" t="s">
        <v>3304</v>
      </c>
      <c r="D344" s="108">
        <v>1</v>
      </c>
      <c r="E344" s="108" t="s">
        <v>563</v>
      </c>
      <c r="F344" s="109"/>
      <c r="G344" s="109"/>
      <c r="H344" s="163"/>
      <c r="I344" s="163"/>
      <c r="J344" s="163"/>
      <c r="K344" s="163"/>
      <c r="L344" s="163"/>
      <c r="M344" s="163"/>
      <c r="N344" s="102"/>
      <c r="O344" s="103"/>
    </row>
    <row r="345" spans="1:15" x14ac:dyDescent="0.3">
      <c r="A345" s="168"/>
      <c r="B345" s="88"/>
      <c r="C345" s="88" t="s">
        <v>3305</v>
      </c>
      <c r="D345" s="108">
        <v>1</v>
      </c>
      <c r="E345" s="108" t="s">
        <v>563</v>
      </c>
      <c r="F345" s="109"/>
      <c r="G345" s="109"/>
      <c r="H345" s="163"/>
      <c r="I345" s="163"/>
      <c r="J345" s="163"/>
      <c r="K345" s="163"/>
      <c r="L345" s="163"/>
      <c r="M345" s="163"/>
      <c r="N345" s="102"/>
      <c r="O345" s="103"/>
    </row>
    <row r="346" spans="1:15" ht="60" x14ac:dyDescent="0.3">
      <c r="A346" s="168" t="s">
        <v>3348</v>
      </c>
      <c r="B346" s="88" t="s">
        <v>3307</v>
      </c>
      <c r="C346" s="88" t="s">
        <v>3308</v>
      </c>
      <c r="D346" s="108">
        <v>1</v>
      </c>
      <c r="E346" s="108" t="s">
        <v>563</v>
      </c>
      <c r="F346" s="109"/>
      <c r="G346" s="109"/>
      <c r="H346" s="163"/>
      <c r="I346" s="163"/>
      <c r="J346" s="163"/>
      <c r="K346" s="163"/>
      <c r="L346" s="163"/>
      <c r="M346" s="163"/>
      <c r="N346" s="102"/>
      <c r="O346" s="103"/>
    </row>
    <row r="347" spans="1:15" ht="30" x14ac:dyDescent="0.3">
      <c r="A347" s="168"/>
      <c r="B347" s="88"/>
      <c r="C347" s="88" t="s">
        <v>3309</v>
      </c>
      <c r="D347" s="108">
        <v>1</v>
      </c>
      <c r="E347" s="108" t="s">
        <v>563</v>
      </c>
      <c r="F347" s="109"/>
      <c r="G347" s="109"/>
      <c r="H347" s="163"/>
      <c r="I347" s="163"/>
      <c r="J347" s="163"/>
      <c r="K347" s="163"/>
      <c r="L347" s="163"/>
      <c r="M347" s="163"/>
      <c r="N347" s="102"/>
      <c r="O347" s="103"/>
    </row>
    <row r="348" spans="1:15" x14ac:dyDescent="0.3">
      <c r="A348" s="168"/>
      <c r="B348" s="88"/>
      <c r="C348" s="88" t="s">
        <v>3310</v>
      </c>
      <c r="D348" s="108">
        <v>1</v>
      </c>
      <c r="E348" s="108" t="s">
        <v>563</v>
      </c>
      <c r="F348" s="109"/>
      <c r="G348" s="109"/>
      <c r="H348" s="163"/>
      <c r="I348" s="163"/>
      <c r="J348" s="163"/>
      <c r="K348" s="163"/>
      <c r="L348" s="163"/>
      <c r="M348" s="163"/>
      <c r="N348" s="102"/>
      <c r="O348" s="103"/>
    </row>
    <row r="349" spans="1:15" ht="30" x14ac:dyDescent="0.3">
      <c r="A349" s="168"/>
      <c r="B349" s="88"/>
      <c r="C349" s="88" t="s">
        <v>3311</v>
      </c>
      <c r="D349" s="108">
        <v>1</v>
      </c>
      <c r="E349" s="108" t="s">
        <v>563</v>
      </c>
      <c r="F349" s="88" t="s">
        <v>3312</v>
      </c>
      <c r="G349" s="109"/>
      <c r="H349" s="163"/>
      <c r="I349" s="163"/>
      <c r="J349" s="163"/>
      <c r="K349" s="163"/>
      <c r="L349" s="163"/>
      <c r="M349" s="163"/>
      <c r="N349" s="102"/>
      <c r="O349" s="103"/>
    </row>
    <row r="350" spans="1:15" ht="30" x14ac:dyDescent="0.3">
      <c r="A350" s="168"/>
      <c r="B350" s="88"/>
      <c r="C350" s="88" t="s">
        <v>3313</v>
      </c>
      <c r="D350" s="108">
        <v>1</v>
      </c>
      <c r="E350" s="108" t="s">
        <v>563</v>
      </c>
      <c r="F350" s="109"/>
      <c r="G350" s="109"/>
      <c r="H350" s="163"/>
      <c r="I350" s="163"/>
      <c r="J350" s="163"/>
      <c r="K350" s="163"/>
      <c r="L350" s="163"/>
      <c r="M350" s="163"/>
      <c r="N350" s="102"/>
      <c r="O350" s="103"/>
    </row>
    <row r="351" spans="1:15" x14ac:dyDescent="0.3">
      <c r="A351" s="168"/>
      <c r="B351" s="88"/>
      <c r="C351" s="88" t="s">
        <v>3314</v>
      </c>
      <c r="D351" s="108">
        <v>1</v>
      </c>
      <c r="E351" s="108" t="s">
        <v>563</v>
      </c>
      <c r="F351" s="109"/>
      <c r="G351" s="109"/>
      <c r="H351" s="163"/>
      <c r="I351" s="163"/>
      <c r="J351" s="163"/>
      <c r="K351" s="163"/>
      <c r="L351" s="163"/>
      <c r="M351" s="163"/>
      <c r="N351" s="102"/>
      <c r="O351" s="103"/>
    </row>
    <row r="352" spans="1:15" x14ac:dyDescent="0.3">
      <c r="A352" s="168"/>
      <c r="B352" s="88"/>
      <c r="C352" s="88" t="s">
        <v>3315</v>
      </c>
      <c r="D352" s="108">
        <v>1</v>
      </c>
      <c r="E352" s="108" t="s">
        <v>563</v>
      </c>
      <c r="F352" s="109"/>
      <c r="G352" s="109"/>
      <c r="H352" s="163"/>
      <c r="I352" s="163"/>
      <c r="J352" s="163"/>
      <c r="K352" s="163"/>
      <c r="L352" s="163"/>
      <c r="M352" s="163"/>
      <c r="N352" s="102"/>
      <c r="O352" s="103"/>
    </row>
    <row r="353" spans="1:15" x14ac:dyDescent="0.3">
      <c r="A353" s="168"/>
      <c r="B353" s="88"/>
      <c r="C353" s="88" t="s">
        <v>3316</v>
      </c>
      <c r="D353" s="108">
        <v>1</v>
      </c>
      <c r="E353" s="108" t="s">
        <v>563</v>
      </c>
      <c r="F353" s="109"/>
      <c r="G353" s="109"/>
      <c r="H353" s="163"/>
      <c r="I353" s="163"/>
      <c r="J353" s="163"/>
      <c r="K353" s="163"/>
      <c r="L353" s="163"/>
      <c r="M353" s="163"/>
      <c r="N353" s="102"/>
      <c r="O353" s="103"/>
    </row>
    <row r="354" spans="1:15" x14ac:dyDescent="0.3">
      <c r="A354" s="168"/>
      <c r="B354" s="88"/>
      <c r="C354" s="88" t="s">
        <v>3317</v>
      </c>
      <c r="D354" s="108">
        <v>1</v>
      </c>
      <c r="E354" s="108" t="s">
        <v>563</v>
      </c>
      <c r="F354" s="109"/>
      <c r="G354" s="109"/>
      <c r="H354" s="163"/>
      <c r="I354" s="163"/>
      <c r="J354" s="163"/>
      <c r="K354" s="163"/>
      <c r="L354" s="163"/>
      <c r="M354" s="163"/>
      <c r="N354" s="102"/>
      <c r="O354" s="103"/>
    </row>
    <row r="355" spans="1:15" ht="30" x14ac:dyDescent="0.3">
      <c r="A355" s="168"/>
      <c r="B355" s="88"/>
      <c r="C355" s="88" t="s">
        <v>3318</v>
      </c>
      <c r="D355" s="108">
        <v>1</v>
      </c>
      <c r="E355" s="108" t="s">
        <v>563</v>
      </c>
      <c r="F355" s="109"/>
      <c r="G355" s="109"/>
      <c r="H355" s="163"/>
      <c r="I355" s="163"/>
      <c r="J355" s="163"/>
      <c r="K355" s="163"/>
      <c r="L355" s="163"/>
      <c r="M355" s="163"/>
      <c r="N355" s="102"/>
      <c r="O355" s="103"/>
    </row>
    <row r="356" spans="1:15" x14ac:dyDescent="0.3">
      <c r="A356" s="168"/>
      <c r="B356" s="88"/>
      <c r="C356" s="88" t="s">
        <v>3319</v>
      </c>
      <c r="D356" s="108">
        <v>1</v>
      </c>
      <c r="E356" s="108" t="s">
        <v>563</v>
      </c>
      <c r="F356" s="109"/>
      <c r="G356" s="109"/>
      <c r="H356" s="163"/>
      <c r="I356" s="163"/>
      <c r="J356" s="163"/>
      <c r="K356" s="163"/>
      <c r="L356" s="163"/>
      <c r="M356" s="163"/>
      <c r="N356" s="102"/>
      <c r="O356" s="103"/>
    </row>
    <row r="357" spans="1:15" x14ac:dyDescent="0.3">
      <c r="A357" s="168"/>
      <c r="B357" s="88"/>
      <c r="C357" s="88" t="s">
        <v>3320</v>
      </c>
      <c r="D357" s="108">
        <v>1</v>
      </c>
      <c r="E357" s="108" t="s">
        <v>563</v>
      </c>
      <c r="F357" s="109"/>
      <c r="G357" s="109"/>
      <c r="H357" s="163"/>
      <c r="I357" s="163"/>
      <c r="J357" s="163"/>
      <c r="K357" s="163"/>
      <c r="L357" s="163"/>
      <c r="M357" s="163"/>
      <c r="N357" s="102"/>
      <c r="O357" s="103"/>
    </row>
    <row r="358" spans="1:15" x14ac:dyDescent="0.3">
      <c r="A358" s="168" t="s">
        <v>3561</v>
      </c>
      <c r="B358" s="766" t="s">
        <v>547</v>
      </c>
      <c r="C358" s="762"/>
      <c r="D358" s="762"/>
      <c r="E358" s="762"/>
      <c r="F358" s="762"/>
      <c r="G358" s="767"/>
      <c r="H358" s="163">
        <f>SUM(D359:D376)</f>
        <v>18</v>
      </c>
      <c r="I358" s="163">
        <f>COUNT(D359:D376)*2</f>
        <v>36</v>
      </c>
      <c r="J358" s="163"/>
      <c r="K358" s="163"/>
      <c r="L358" s="163"/>
      <c r="M358" s="163"/>
      <c r="N358" s="102"/>
      <c r="O358" s="103"/>
    </row>
    <row r="359" spans="1:15" ht="45" x14ac:dyDescent="0.3">
      <c r="A359" s="168" t="s">
        <v>4092</v>
      </c>
      <c r="B359" s="88" t="s">
        <v>549</v>
      </c>
      <c r="C359" s="88" t="s">
        <v>3322</v>
      </c>
      <c r="D359" s="108">
        <v>1</v>
      </c>
      <c r="E359" s="108" t="s">
        <v>563</v>
      </c>
      <c r="F359" s="109" t="s">
        <v>3321</v>
      </c>
      <c r="G359" s="109"/>
      <c r="H359" s="163"/>
      <c r="I359" s="163"/>
      <c r="J359" s="163"/>
      <c r="K359" s="163"/>
      <c r="L359" s="163"/>
      <c r="M359" s="163"/>
      <c r="N359" s="102"/>
      <c r="O359" s="103"/>
    </row>
    <row r="360" spans="1:15" ht="30" x14ac:dyDescent="0.3">
      <c r="A360" s="168" t="s">
        <v>146</v>
      </c>
      <c r="B360" s="88"/>
      <c r="C360" s="88" t="s">
        <v>3323</v>
      </c>
      <c r="D360" s="108">
        <v>1</v>
      </c>
      <c r="E360" s="108" t="s">
        <v>563</v>
      </c>
      <c r="F360" s="109" t="s">
        <v>3321</v>
      </c>
      <c r="G360" s="109"/>
      <c r="H360" s="163"/>
      <c r="I360" s="163"/>
      <c r="J360" s="163"/>
      <c r="K360" s="163"/>
      <c r="L360" s="163"/>
      <c r="M360" s="163"/>
      <c r="N360" s="102"/>
      <c r="O360" s="103"/>
    </row>
    <row r="361" spans="1:15" ht="30" x14ac:dyDescent="0.3">
      <c r="A361" s="168" t="s">
        <v>146</v>
      </c>
      <c r="B361" s="88"/>
      <c r="C361" s="88" t="s">
        <v>3324</v>
      </c>
      <c r="D361" s="108">
        <v>1</v>
      </c>
      <c r="E361" s="108" t="s">
        <v>563</v>
      </c>
      <c r="F361" s="88" t="s">
        <v>3325</v>
      </c>
      <c r="G361" s="109"/>
      <c r="H361" s="163"/>
      <c r="I361" s="163"/>
      <c r="J361" s="163"/>
      <c r="K361" s="163"/>
      <c r="L361" s="163"/>
      <c r="M361" s="163"/>
      <c r="N361" s="102"/>
      <c r="O361" s="103"/>
    </row>
    <row r="362" spans="1:15" ht="30" x14ac:dyDescent="0.3">
      <c r="A362" s="168"/>
      <c r="B362" s="88"/>
      <c r="C362" s="88" t="s">
        <v>3326</v>
      </c>
      <c r="D362" s="108">
        <v>1</v>
      </c>
      <c r="E362" s="108" t="s">
        <v>563</v>
      </c>
      <c r="F362" s="109" t="s">
        <v>3321</v>
      </c>
      <c r="G362" s="109"/>
      <c r="H362" s="163"/>
      <c r="I362" s="163"/>
      <c r="J362" s="163"/>
      <c r="K362" s="163"/>
      <c r="L362" s="163"/>
      <c r="M362" s="163"/>
      <c r="N362" s="102"/>
      <c r="O362" s="103"/>
    </row>
    <row r="363" spans="1:15" ht="30" x14ac:dyDescent="0.3">
      <c r="A363" s="168"/>
      <c r="B363" s="88"/>
      <c r="C363" s="88" t="s">
        <v>3327</v>
      </c>
      <c r="D363" s="108">
        <v>1</v>
      </c>
      <c r="E363" s="108" t="s">
        <v>563</v>
      </c>
      <c r="F363" s="109" t="s">
        <v>3321</v>
      </c>
      <c r="G363" s="109"/>
      <c r="H363" s="163"/>
      <c r="I363" s="163"/>
      <c r="J363" s="163"/>
      <c r="K363" s="163"/>
      <c r="L363" s="163"/>
      <c r="M363" s="163"/>
      <c r="N363" s="102"/>
      <c r="O363" s="103"/>
    </row>
    <row r="364" spans="1:15" ht="30" x14ac:dyDescent="0.3">
      <c r="A364" s="168"/>
      <c r="B364" s="88"/>
      <c r="C364" s="88" t="s">
        <v>3328</v>
      </c>
      <c r="D364" s="108">
        <v>1</v>
      </c>
      <c r="E364" s="108" t="s">
        <v>563</v>
      </c>
      <c r="F364" s="109" t="s">
        <v>3321</v>
      </c>
      <c r="G364" s="109"/>
      <c r="H364" s="163"/>
      <c r="I364" s="163"/>
      <c r="J364" s="163"/>
      <c r="K364" s="163"/>
      <c r="L364" s="163"/>
      <c r="M364" s="163"/>
      <c r="N364" s="102"/>
      <c r="O364" s="103"/>
    </row>
    <row r="365" spans="1:15" ht="30" x14ac:dyDescent="0.3">
      <c r="A365" s="168"/>
      <c r="B365" s="88"/>
      <c r="C365" s="88" t="s">
        <v>3329</v>
      </c>
      <c r="D365" s="108">
        <v>1</v>
      </c>
      <c r="E365" s="108" t="s">
        <v>563</v>
      </c>
      <c r="F365" s="109" t="s">
        <v>3321</v>
      </c>
      <c r="G365" s="109"/>
      <c r="H365" s="163"/>
      <c r="I365" s="163"/>
      <c r="J365" s="163"/>
      <c r="K365" s="163"/>
      <c r="L365" s="163"/>
      <c r="M365" s="163"/>
      <c r="N365" s="102"/>
      <c r="O365" s="103"/>
    </row>
    <row r="366" spans="1:15" ht="30" x14ac:dyDescent="0.3">
      <c r="A366" s="168"/>
      <c r="B366" s="88"/>
      <c r="C366" s="88" t="s">
        <v>3330</v>
      </c>
      <c r="D366" s="108">
        <v>1</v>
      </c>
      <c r="E366" s="108" t="s">
        <v>563</v>
      </c>
      <c r="F366" s="88" t="s">
        <v>3331</v>
      </c>
      <c r="G366" s="109"/>
      <c r="H366" s="163"/>
      <c r="I366" s="163"/>
      <c r="J366" s="163"/>
      <c r="K366" s="163"/>
      <c r="L366" s="163"/>
      <c r="M366" s="163"/>
      <c r="N366" s="102"/>
      <c r="O366" s="103"/>
    </row>
    <row r="367" spans="1:15" ht="60" x14ac:dyDescent="0.3">
      <c r="A367" s="168" t="s">
        <v>4105</v>
      </c>
      <c r="B367" s="88" t="s">
        <v>552</v>
      </c>
      <c r="C367" s="88" t="s">
        <v>3332</v>
      </c>
      <c r="D367" s="108">
        <v>1</v>
      </c>
      <c r="E367" s="108" t="s">
        <v>247</v>
      </c>
      <c r="F367" s="109"/>
      <c r="G367" s="109"/>
      <c r="H367" s="163"/>
      <c r="I367" s="163"/>
      <c r="J367" s="163"/>
      <c r="K367" s="163"/>
      <c r="L367" s="163"/>
      <c r="M367" s="163"/>
      <c r="N367" s="102"/>
      <c r="O367" s="103"/>
    </row>
    <row r="368" spans="1:15" ht="30" x14ac:dyDescent="0.3">
      <c r="A368" s="168"/>
      <c r="B368" s="88"/>
      <c r="C368" s="88" t="s">
        <v>3333</v>
      </c>
      <c r="D368" s="108">
        <v>1</v>
      </c>
      <c r="E368" s="108" t="s">
        <v>247</v>
      </c>
      <c r="F368" s="109"/>
      <c r="G368" s="109"/>
      <c r="H368" s="163"/>
      <c r="I368" s="163"/>
      <c r="J368" s="163"/>
      <c r="K368" s="163"/>
      <c r="L368" s="163"/>
      <c r="M368" s="163"/>
      <c r="N368" s="102"/>
      <c r="O368" s="103"/>
    </row>
    <row r="369" spans="1:15" ht="30" x14ac:dyDescent="0.3">
      <c r="A369" s="168"/>
      <c r="B369" s="88"/>
      <c r="C369" s="88" t="s">
        <v>3334</v>
      </c>
      <c r="D369" s="108">
        <v>1</v>
      </c>
      <c r="E369" s="108" t="s">
        <v>247</v>
      </c>
      <c r="F369" s="109"/>
      <c r="G369" s="109"/>
      <c r="H369" s="163"/>
      <c r="I369" s="163"/>
      <c r="J369" s="163"/>
      <c r="K369" s="163"/>
      <c r="L369" s="163"/>
      <c r="M369" s="163"/>
      <c r="N369" s="102"/>
      <c r="O369" s="103"/>
    </row>
    <row r="370" spans="1:15" ht="30" x14ac:dyDescent="0.3">
      <c r="A370" s="168"/>
      <c r="B370" s="88"/>
      <c r="C370" s="88" t="s">
        <v>3335</v>
      </c>
      <c r="D370" s="108">
        <v>1</v>
      </c>
      <c r="E370" s="108" t="s">
        <v>247</v>
      </c>
      <c r="F370" s="109"/>
      <c r="G370" s="109"/>
      <c r="H370" s="163"/>
      <c r="I370" s="163"/>
      <c r="J370" s="163"/>
      <c r="K370" s="163"/>
      <c r="L370" s="163"/>
      <c r="M370" s="163"/>
      <c r="N370" s="102"/>
      <c r="O370" s="103"/>
    </row>
    <row r="371" spans="1:15" ht="30" x14ac:dyDescent="0.3">
      <c r="A371" s="168"/>
      <c r="B371" s="88"/>
      <c r="C371" s="88" t="s">
        <v>3336</v>
      </c>
      <c r="D371" s="108">
        <v>1</v>
      </c>
      <c r="E371" s="108" t="s">
        <v>247</v>
      </c>
      <c r="F371" s="109"/>
      <c r="G371" s="109"/>
      <c r="H371" s="163"/>
      <c r="I371" s="163"/>
      <c r="J371" s="163"/>
      <c r="K371" s="163"/>
      <c r="L371" s="163"/>
      <c r="M371" s="163"/>
      <c r="N371" s="102"/>
      <c r="O371" s="103"/>
    </row>
    <row r="372" spans="1:15" ht="30" x14ac:dyDescent="0.3">
      <c r="A372" s="168"/>
      <c r="B372" s="88"/>
      <c r="C372" s="88" t="s">
        <v>3337</v>
      </c>
      <c r="D372" s="108">
        <v>1</v>
      </c>
      <c r="E372" s="108" t="s">
        <v>247</v>
      </c>
      <c r="F372" s="109"/>
      <c r="G372" s="109"/>
      <c r="H372" s="163"/>
      <c r="I372" s="163"/>
      <c r="J372" s="163"/>
      <c r="K372" s="163"/>
      <c r="L372" s="163"/>
      <c r="M372" s="163"/>
      <c r="N372" s="102"/>
      <c r="O372" s="103"/>
    </row>
    <row r="373" spans="1:15" ht="30" x14ac:dyDescent="0.3">
      <c r="A373" s="168"/>
      <c r="B373" s="88"/>
      <c r="C373" s="88" t="s">
        <v>3338</v>
      </c>
      <c r="D373" s="108">
        <v>1</v>
      </c>
      <c r="E373" s="108" t="s">
        <v>247</v>
      </c>
      <c r="F373" s="109"/>
      <c r="G373" s="109"/>
      <c r="H373" s="163"/>
      <c r="I373" s="163"/>
      <c r="J373" s="163"/>
      <c r="K373" s="163"/>
      <c r="L373" s="163"/>
      <c r="M373" s="163"/>
      <c r="N373" s="102"/>
      <c r="O373" s="103"/>
    </row>
    <row r="374" spans="1:15" ht="60" x14ac:dyDescent="0.3">
      <c r="A374" s="168" t="s">
        <v>4093</v>
      </c>
      <c r="B374" s="88" t="s">
        <v>555</v>
      </c>
      <c r="C374" s="88" t="s">
        <v>3339</v>
      </c>
      <c r="D374" s="108">
        <v>1</v>
      </c>
      <c r="E374" s="108" t="s">
        <v>247</v>
      </c>
      <c r="F374" s="109"/>
      <c r="G374" s="109"/>
      <c r="H374" s="163"/>
      <c r="I374" s="163"/>
      <c r="J374" s="163"/>
      <c r="K374" s="163"/>
      <c r="L374" s="163"/>
      <c r="M374" s="163"/>
      <c r="N374" s="102"/>
      <c r="O374" s="103"/>
    </row>
    <row r="375" spans="1:15" x14ac:dyDescent="0.3">
      <c r="A375" s="168" t="s">
        <v>146</v>
      </c>
      <c r="B375" s="88"/>
      <c r="C375" s="88" t="s">
        <v>3340</v>
      </c>
      <c r="D375" s="108">
        <v>1</v>
      </c>
      <c r="E375" s="108" t="s">
        <v>218</v>
      </c>
      <c r="F375" s="109"/>
      <c r="G375" s="109"/>
      <c r="H375" s="163"/>
      <c r="I375" s="163"/>
      <c r="J375" s="163"/>
      <c r="K375" s="163"/>
      <c r="L375" s="163"/>
      <c r="M375" s="163"/>
      <c r="N375" s="102"/>
      <c r="O375" s="103"/>
    </row>
    <row r="376" spans="1:15" x14ac:dyDescent="0.3">
      <c r="A376" s="168" t="s">
        <v>146</v>
      </c>
      <c r="B376" s="88"/>
      <c r="C376" s="88" t="s">
        <v>3341</v>
      </c>
      <c r="D376" s="108">
        <v>1</v>
      </c>
      <c r="E376" s="108" t="s">
        <v>218</v>
      </c>
      <c r="F376" s="109"/>
      <c r="G376" s="109"/>
      <c r="H376" s="163"/>
      <c r="I376" s="163"/>
      <c r="J376" s="163"/>
      <c r="K376" s="163"/>
      <c r="L376" s="163"/>
      <c r="M376" s="163"/>
      <c r="N376" s="102"/>
      <c r="O376" s="103"/>
    </row>
    <row r="377" spans="1:15" x14ac:dyDescent="0.3">
      <c r="A377" s="168" t="s">
        <v>4067</v>
      </c>
      <c r="B377" s="766" t="s">
        <v>2857</v>
      </c>
      <c r="C377" s="762"/>
      <c r="D377" s="762"/>
      <c r="E377" s="762"/>
      <c r="F377" s="762"/>
      <c r="G377" s="767"/>
      <c r="H377" s="163">
        <f>SUM(D378:D384)</f>
        <v>7</v>
      </c>
      <c r="I377" s="163">
        <f>COUNT(D378:D384)*2</f>
        <v>14</v>
      </c>
      <c r="J377" s="163"/>
      <c r="K377" s="163"/>
      <c r="L377" s="163"/>
      <c r="M377" s="163"/>
      <c r="N377" s="102"/>
      <c r="O377" s="103"/>
    </row>
    <row r="378" spans="1:15" ht="45" x14ac:dyDescent="0.3">
      <c r="A378" s="168" t="s">
        <v>4106</v>
      </c>
      <c r="B378" s="88" t="s">
        <v>2859</v>
      </c>
      <c r="C378" s="88" t="s">
        <v>3343</v>
      </c>
      <c r="D378" s="108">
        <v>1</v>
      </c>
      <c r="E378" s="108" t="s">
        <v>563</v>
      </c>
      <c r="F378" s="109"/>
      <c r="G378" s="109"/>
      <c r="H378" s="163"/>
      <c r="I378" s="163"/>
      <c r="J378" s="163"/>
      <c r="K378" s="163"/>
      <c r="L378" s="163"/>
      <c r="M378" s="163"/>
      <c r="N378" s="102"/>
      <c r="O378" s="103"/>
    </row>
    <row r="379" spans="1:15" ht="30" x14ac:dyDescent="0.3">
      <c r="A379" s="168" t="s">
        <v>146</v>
      </c>
      <c r="B379" s="88"/>
      <c r="C379" s="88" t="s">
        <v>3344</v>
      </c>
      <c r="D379" s="108">
        <v>1</v>
      </c>
      <c r="E379" s="108" t="s">
        <v>563</v>
      </c>
      <c r="F379" s="109"/>
      <c r="G379" s="109"/>
      <c r="H379" s="163"/>
      <c r="I379" s="163"/>
      <c r="J379" s="163"/>
      <c r="K379" s="163"/>
      <c r="L379" s="163"/>
      <c r="M379" s="163"/>
      <c r="N379" s="102"/>
      <c r="O379" s="103"/>
    </row>
    <row r="380" spans="1:15" ht="45" x14ac:dyDescent="0.3">
      <c r="A380" s="168"/>
      <c r="B380" s="88"/>
      <c r="C380" s="88" t="s">
        <v>3345</v>
      </c>
      <c r="D380" s="108">
        <v>1</v>
      </c>
      <c r="E380" s="108" t="s">
        <v>563</v>
      </c>
      <c r="F380" s="88" t="s">
        <v>3346</v>
      </c>
      <c r="G380" s="109"/>
      <c r="H380" s="163"/>
      <c r="I380" s="163"/>
      <c r="J380" s="163"/>
      <c r="K380" s="163"/>
      <c r="L380" s="163"/>
      <c r="M380" s="163"/>
      <c r="N380" s="102"/>
      <c r="O380" s="103"/>
    </row>
    <row r="381" spans="1:15" ht="30" x14ac:dyDescent="0.3">
      <c r="A381" s="168" t="s">
        <v>146</v>
      </c>
      <c r="B381" s="88"/>
      <c r="C381" s="88" t="s">
        <v>3347</v>
      </c>
      <c r="D381" s="108">
        <v>1</v>
      </c>
      <c r="E381" s="108" t="s">
        <v>563</v>
      </c>
      <c r="F381" s="109"/>
      <c r="G381" s="109"/>
      <c r="H381" s="163"/>
      <c r="I381" s="163"/>
      <c r="J381" s="163"/>
      <c r="K381" s="163"/>
      <c r="L381" s="163"/>
      <c r="M381" s="163"/>
      <c r="N381" s="102"/>
      <c r="O381" s="103"/>
    </row>
    <row r="382" spans="1:15" ht="45" x14ac:dyDescent="0.3">
      <c r="A382" s="168" t="s">
        <v>4107</v>
      </c>
      <c r="B382" s="88" t="s">
        <v>3349</v>
      </c>
      <c r="C382" s="88" t="s">
        <v>3350</v>
      </c>
      <c r="D382" s="108">
        <v>1</v>
      </c>
      <c r="E382" s="108" t="s">
        <v>563</v>
      </c>
      <c r="F382" s="109"/>
      <c r="G382" s="109"/>
      <c r="H382" s="163"/>
      <c r="I382" s="163"/>
      <c r="J382" s="163"/>
      <c r="K382" s="163"/>
      <c r="L382" s="163"/>
      <c r="M382" s="163"/>
      <c r="N382" s="102"/>
      <c r="O382" s="103"/>
    </row>
    <row r="383" spans="1:15" ht="30" x14ac:dyDescent="0.3">
      <c r="A383" s="168"/>
      <c r="B383" s="88"/>
      <c r="C383" s="97" t="s">
        <v>3351</v>
      </c>
      <c r="D383" s="108">
        <v>1</v>
      </c>
      <c r="E383" s="108" t="s">
        <v>247</v>
      </c>
      <c r="F383" s="109"/>
      <c r="G383" s="109"/>
      <c r="H383" s="163"/>
      <c r="I383" s="163"/>
      <c r="J383" s="163"/>
      <c r="K383" s="163"/>
      <c r="L383" s="163"/>
      <c r="M383" s="163"/>
      <c r="N383" s="102"/>
      <c r="O383" s="103"/>
    </row>
    <row r="384" spans="1:15" ht="30" x14ac:dyDescent="0.3">
      <c r="A384" s="168"/>
      <c r="B384" s="88"/>
      <c r="C384" s="88" t="s">
        <v>3352</v>
      </c>
      <c r="D384" s="108">
        <v>1</v>
      </c>
      <c r="E384" s="108" t="s">
        <v>563</v>
      </c>
      <c r="F384" s="109"/>
      <c r="G384" s="109"/>
      <c r="H384" s="163"/>
      <c r="I384" s="163"/>
      <c r="J384" s="163"/>
      <c r="K384" s="163"/>
      <c r="L384" s="163"/>
      <c r="M384" s="163"/>
      <c r="N384" s="102"/>
      <c r="O384" s="103"/>
    </row>
    <row r="385" spans="1:15" x14ac:dyDescent="0.3">
      <c r="A385" s="169"/>
      <c r="B385" s="763" t="s">
        <v>557</v>
      </c>
      <c r="C385" s="764"/>
      <c r="D385" s="764"/>
      <c r="E385" s="764"/>
      <c r="F385" s="764"/>
      <c r="G385" s="765"/>
      <c r="H385" s="163">
        <f>H386+H390+H398+H404+H407+H412+H414+H420+H423+H426</f>
        <v>33</v>
      </c>
      <c r="I385" s="163">
        <f>I386+I390+I398+I404+I407+I412+I414+I420+I423+I426</f>
        <v>66</v>
      </c>
      <c r="J385" s="163"/>
      <c r="K385" s="163"/>
      <c r="L385" s="163"/>
      <c r="M385" s="163"/>
      <c r="N385" s="102"/>
      <c r="O385" s="103"/>
    </row>
    <row r="386" spans="1:15" x14ac:dyDescent="0.3">
      <c r="A386" s="168" t="s">
        <v>65</v>
      </c>
      <c r="B386" s="766" t="s">
        <v>66</v>
      </c>
      <c r="C386" s="762"/>
      <c r="D386" s="762"/>
      <c r="E386" s="762"/>
      <c r="F386" s="762"/>
      <c r="G386" s="767"/>
      <c r="H386" s="163">
        <f>SUM(D387:D389)</f>
        <v>3</v>
      </c>
      <c r="I386" s="163">
        <f>COUNT(D387:D389)*2</f>
        <v>6</v>
      </c>
      <c r="J386" s="163"/>
      <c r="K386" s="163"/>
      <c r="L386" s="163"/>
      <c r="M386" s="163"/>
      <c r="N386" s="102"/>
      <c r="O386" s="103"/>
    </row>
    <row r="387" spans="1:15" ht="45" x14ac:dyDescent="0.3">
      <c r="A387" s="168" t="s">
        <v>1355</v>
      </c>
      <c r="B387" s="88" t="s">
        <v>567</v>
      </c>
      <c r="C387" s="88" t="s">
        <v>3353</v>
      </c>
      <c r="D387" s="108">
        <v>1</v>
      </c>
      <c r="E387" s="108" t="s">
        <v>247</v>
      </c>
      <c r="F387" s="109"/>
      <c r="G387" s="109"/>
      <c r="H387" s="163"/>
      <c r="I387" s="163"/>
      <c r="J387" s="163"/>
      <c r="K387" s="163"/>
      <c r="L387" s="163"/>
      <c r="M387" s="163"/>
      <c r="N387" s="102"/>
      <c r="O387" s="103"/>
    </row>
    <row r="388" spans="1:15" ht="60" x14ac:dyDescent="0.3">
      <c r="A388" s="168" t="s">
        <v>1730</v>
      </c>
      <c r="B388" s="88" t="s">
        <v>577</v>
      </c>
      <c r="C388" s="88" t="s">
        <v>3354</v>
      </c>
      <c r="D388" s="108">
        <v>1</v>
      </c>
      <c r="E388" s="108" t="s">
        <v>1406</v>
      </c>
      <c r="F388" s="109"/>
      <c r="G388" s="109"/>
      <c r="H388" s="163"/>
      <c r="I388" s="163"/>
      <c r="J388" s="163"/>
      <c r="K388" s="163"/>
      <c r="L388" s="163"/>
      <c r="M388" s="163"/>
      <c r="N388" s="102"/>
      <c r="O388" s="103"/>
    </row>
    <row r="389" spans="1:15" ht="60" x14ac:dyDescent="0.3">
      <c r="A389" s="168"/>
      <c r="B389" s="88"/>
      <c r="C389" s="88" t="s">
        <v>3355</v>
      </c>
      <c r="D389" s="108">
        <v>1</v>
      </c>
      <c r="E389" s="108" t="s">
        <v>247</v>
      </c>
      <c r="F389" s="109"/>
      <c r="G389" s="109"/>
      <c r="H389" s="163"/>
      <c r="I389" s="163"/>
      <c r="J389" s="163"/>
      <c r="K389" s="163"/>
      <c r="L389" s="163"/>
      <c r="M389" s="163"/>
      <c r="N389" s="102"/>
      <c r="O389" s="103"/>
    </row>
    <row r="390" spans="1:15" x14ac:dyDescent="0.3">
      <c r="A390" s="168" t="s">
        <v>69</v>
      </c>
      <c r="B390" s="766" t="s">
        <v>590</v>
      </c>
      <c r="C390" s="762"/>
      <c r="D390" s="762"/>
      <c r="E390" s="762"/>
      <c r="F390" s="762"/>
      <c r="G390" s="767"/>
      <c r="H390" s="163">
        <f>SUM(D391:D397)</f>
        <v>7</v>
      </c>
      <c r="I390" s="163">
        <f>COUNT(D391:D397)*2</f>
        <v>14</v>
      </c>
      <c r="J390" s="163"/>
      <c r="K390" s="163"/>
      <c r="L390" s="163"/>
      <c r="M390" s="163"/>
      <c r="N390" s="102"/>
      <c r="O390" s="103"/>
    </row>
    <row r="391" spans="1:15" ht="60" x14ac:dyDescent="0.3">
      <c r="A391" s="168" t="s">
        <v>591</v>
      </c>
      <c r="B391" s="88" t="s">
        <v>592</v>
      </c>
      <c r="C391" s="88" t="s">
        <v>3356</v>
      </c>
      <c r="D391" s="108">
        <v>1</v>
      </c>
      <c r="E391" s="108" t="s">
        <v>247</v>
      </c>
      <c r="F391" s="109"/>
      <c r="G391" s="109"/>
      <c r="H391" s="163"/>
      <c r="I391" s="163"/>
      <c r="J391" s="163"/>
      <c r="K391" s="163"/>
      <c r="L391" s="163"/>
      <c r="M391" s="163"/>
      <c r="N391" s="102"/>
      <c r="O391" s="103"/>
    </row>
    <row r="392" spans="1:15" ht="30" x14ac:dyDescent="0.3">
      <c r="A392" s="169" t="s">
        <v>146</v>
      </c>
      <c r="B392" s="88"/>
      <c r="C392" s="88" t="s">
        <v>3357</v>
      </c>
      <c r="D392" s="108">
        <v>1</v>
      </c>
      <c r="E392" s="108" t="s">
        <v>247</v>
      </c>
      <c r="F392" s="109"/>
      <c r="G392" s="109"/>
      <c r="H392" s="163"/>
      <c r="I392" s="163"/>
      <c r="J392" s="163"/>
      <c r="K392" s="163"/>
      <c r="L392" s="163"/>
      <c r="M392" s="163"/>
      <c r="N392" s="102"/>
      <c r="O392" s="103"/>
    </row>
    <row r="393" spans="1:15" ht="75" x14ac:dyDescent="0.3">
      <c r="A393" s="168" t="s">
        <v>594</v>
      </c>
      <c r="B393" s="88" t="s">
        <v>595</v>
      </c>
      <c r="C393" s="88" t="s">
        <v>3358</v>
      </c>
      <c r="D393" s="108">
        <v>1</v>
      </c>
      <c r="E393" s="108" t="s">
        <v>247</v>
      </c>
      <c r="F393" s="109"/>
      <c r="G393" s="109"/>
      <c r="H393" s="163"/>
      <c r="I393" s="163"/>
      <c r="J393" s="163"/>
      <c r="K393" s="163"/>
      <c r="L393" s="163"/>
      <c r="M393" s="163"/>
      <c r="N393" s="102"/>
      <c r="O393" s="103"/>
    </row>
    <row r="394" spans="1:15" ht="30" x14ac:dyDescent="0.3">
      <c r="A394" s="169" t="s">
        <v>146</v>
      </c>
      <c r="B394" s="88"/>
      <c r="C394" s="88" t="s">
        <v>3359</v>
      </c>
      <c r="D394" s="108">
        <v>1</v>
      </c>
      <c r="E394" s="108" t="s">
        <v>247</v>
      </c>
      <c r="F394" s="109"/>
      <c r="G394" s="109"/>
      <c r="H394" s="163"/>
      <c r="I394" s="163"/>
      <c r="J394" s="163"/>
      <c r="K394" s="163"/>
      <c r="L394" s="163"/>
      <c r="M394" s="163"/>
      <c r="N394" s="102"/>
      <c r="O394" s="103"/>
    </row>
    <row r="395" spans="1:15" ht="30" x14ac:dyDescent="0.3">
      <c r="A395" s="169" t="s">
        <v>146</v>
      </c>
      <c r="B395" s="88"/>
      <c r="C395" s="88" t="s">
        <v>3360</v>
      </c>
      <c r="D395" s="108">
        <v>1</v>
      </c>
      <c r="E395" s="108" t="s">
        <v>247</v>
      </c>
      <c r="F395" s="109"/>
      <c r="G395" s="109"/>
      <c r="H395" s="163"/>
      <c r="I395" s="163"/>
      <c r="J395" s="163"/>
      <c r="K395" s="163"/>
      <c r="L395" s="163"/>
      <c r="M395" s="163"/>
      <c r="N395" s="102"/>
      <c r="O395" s="103"/>
    </row>
    <row r="396" spans="1:15" ht="30" x14ac:dyDescent="0.3">
      <c r="A396" s="169" t="s">
        <v>146</v>
      </c>
      <c r="B396" s="109"/>
      <c r="C396" s="126" t="s">
        <v>3361</v>
      </c>
      <c r="D396" s="108">
        <v>1</v>
      </c>
      <c r="E396" s="108" t="s">
        <v>247</v>
      </c>
      <c r="F396" s="117"/>
      <c r="G396" s="109"/>
      <c r="H396" s="163"/>
      <c r="I396" s="163"/>
      <c r="J396" s="163"/>
      <c r="K396" s="163"/>
      <c r="L396" s="163"/>
      <c r="M396" s="163"/>
      <c r="N396" s="102"/>
      <c r="O396" s="103"/>
    </row>
    <row r="397" spans="1:15" ht="45" x14ac:dyDescent="0.3">
      <c r="A397" s="169"/>
      <c r="B397" s="109"/>
      <c r="C397" s="88" t="s">
        <v>3362</v>
      </c>
      <c r="D397" s="108">
        <v>1</v>
      </c>
      <c r="E397" s="108" t="s">
        <v>235</v>
      </c>
      <c r="F397" s="88"/>
      <c r="G397" s="109"/>
      <c r="H397" s="163"/>
      <c r="I397" s="163"/>
      <c r="J397" s="163"/>
      <c r="K397" s="163"/>
      <c r="L397" s="163"/>
      <c r="M397" s="163"/>
      <c r="N397" s="102"/>
      <c r="O397" s="103"/>
    </row>
    <row r="398" spans="1:15" x14ac:dyDescent="0.3">
      <c r="A398" s="168" t="s">
        <v>71</v>
      </c>
      <c r="B398" s="766" t="s">
        <v>72</v>
      </c>
      <c r="C398" s="762"/>
      <c r="D398" s="762"/>
      <c r="E398" s="762"/>
      <c r="F398" s="762"/>
      <c r="G398" s="767"/>
      <c r="H398" s="163">
        <f>SUM(D399:D403)</f>
        <v>5</v>
      </c>
      <c r="I398" s="163">
        <f>COUNT(D399:D403)*2</f>
        <v>10</v>
      </c>
      <c r="J398" s="163"/>
      <c r="K398" s="163"/>
      <c r="L398" s="163"/>
      <c r="M398" s="163"/>
      <c r="N398" s="102"/>
      <c r="O398" s="103"/>
    </row>
    <row r="399" spans="1:15" ht="45" x14ac:dyDescent="0.3">
      <c r="A399" s="168" t="s">
        <v>1742</v>
      </c>
      <c r="B399" s="88" t="s">
        <v>607</v>
      </c>
      <c r="C399" s="88" t="s">
        <v>3363</v>
      </c>
      <c r="D399" s="108">
        <v>1</v>
      </c>
      <c r="E399" s="108" t="s">
        <v>247</v>
      </c>
      <c r="F399" s="109"/>
      <c r="G399" s="109"/>
      <c r="H399" s="163"/>
      <c r="I399" s="163"/>
      <c r="J399" s="163"/>
      <c r="K399" s="163"/>
      <c r="L399" s="163"/>
      <c r="M399" s="163"/>
      <c r="N399" s="102"/>
      <c r="O399" s="103"/>
    </row>
    <row r="400" spans="1:15" ht="60" x14ac:dyDescent="0.3">
      <c r="A400" s="168" t="s">
        <v>610</v>
      </c>
      <c r="B400" s="88" t="s">
        <v>611</v>
      </c>
      <c r="C400" s="88" t="s">
        <v>3364</v>
      </c>
      <c r="D400" s="108">
        <v>1</v>
      </c>
      <c r="E400" s="108" t="s">
        <v>247</v>
      </c>
      <c r="F400" s="109"/>
      <c r="G400" s="109"/>
      <c r="H400" s="163"/>
      <c r="I400" s="163"/>
      <c r="J400" s="163"/>
      <c r="K400" s="163"/>
      <c r="L400" s="163"/>
      <c r="M400" s="163"/>
      <c r="N400" s="102"/>
      <c r="O400" s="103"/>
    </row>
    <row r="401" spans="1:15" ht="45" x14ac:dyDescent="0.3">
      <c r="A401" s="168" t="s">
        <v>1745</v>
      </c>
      <c r="B401" s="88" t="s">
        <v>617</v>
      </c>
      <c r="C401" s="88" t="s">
        <v>3365</v>
      </c>
      <c r="D401" s="108">
        <v>1</v>
      </c>
      <c r="E401" s="108" t="s">
        <v>247</v>
      </c>
      <c r="F401" s="109"/>
      <c r="G401" s="109"/>
      <c r="H401" s="163"/>
      <c r="I401" s="163"/>
      <c r="J401" s="163"/>
      <c r="K401" s="163"/>
      <c r="L401" s="163"/>
      <c r="M401" s="163"/>
      <c r="N401" s="102"/>
      <c r="O401" s="103"/>
    </row>
    <row r="402" spans="1:15" ht="30" x14ac:dyDescent="0.3">
      <c r="A402" s="168" t="s">
        <v>1990</v>
      </c>
      <c r="B402" s="88" t="s">
        <v>621</v>
      </c>
      <c r="C402" s="88" t="s">
        <v>3366</v>
      </c>
      <c r="D402" s="108">
        <v>1</v>
      </c>
      <c r="E402" s="108" t="s">
        <v>247</v>
      </c>
      <c r="F402" s="109"/>
      <c r="G402" s="109"/>
      <c r="H402" s="163"/>
      <c r="I402" s="163"/>
      <c r="J402" s="163"/>
      <c r="K402" s="163"/>
      <c r="L402" s="163"/>
      <c r="M402" s="163"/>
      <c r="N402" s="102"/>
      <c r="O402" s="103"/>
    </row>
    <row r="403" spans="1:15" ht="30" x14ac:dyDescent="0.3">
      <c r="A403" s="168" t="s">
        <v>1748</v>
      </c>
      <c r="B403" s="88" t="s">
        <v>625</v>
      </c>
      <c r="C403" s="88" t="s">
        <v>3367</v>
      </c>
      <c r="D403" s="108">
        <v>1</v>
      </c>
      <c r="E403" s="108" t="s">
        <v>247</v>
      </c>
      <c r="F403" s="109"/>
      <c r="G403" s="109"/>
      <c r="H403" s="163"/>
      <c r="I403" s="163"/>
      <c r="J403" s="163"/>
      <c r="K403" s="163"/>
      <c r="L403" s="163"/>
      <c r="M403" s="163"/>
      <c r="N403" s="102"/>
      <c r="O403" s="103"/>
    </row>
    <row r="404" spans="1:15" x14ac:dyDescent="0.3">
      <c r="A404" s="168" t="s">
        <v>73</v>
      </c>
      <c r="B404" s="766" t="s">
        <v>632</v>
      </c>
      <c r="C404" s="762"/>
      <c r="D404" s="762"/>
      <c r="E404" s="762"/>
      <c r="F404" s="762"/>
      <c r="G404" s="767"/>
      <c r="H404" s="163">
        <f>SUM(D405:D406)</f>
        <v>2</v>
      </c>
      <c r="I404" s="163">
        <f>COUNT(D405:D406)*2</f>
        <v>4</v>
      </c>
      <c r="J404" s="163"/>
      <c r="K404" s="163"/>
      <c r="L404" s="163"/>
      <c r="M404" s="163"/>
      <c r="N404" s="102"/>
      <c r="O404" s="103"/>
    </row>
    <row r="405" spans="1:15" ht="45" x14ac:dyDescent="0.3">
      <c r="A405" s="168" t="s">
        <v>1751</v>
      </c>
      <c r="B405" s="88" t="s">
        <v>634</v>
      </c>
      <c r="C405" s="88" t="s">
        <v>3368</v>
      </c>
      <c r="D405" s="108">
        <v>1</v>
      </c>
      <c r="E405" s="108" t="s">
        <v>245</v>
      </c>
      <c r="F405" s="109"/>
      <c r="G405" s="109"/>
      <c r="H405" s="163"/>
      <c r="I405" s="163"/>
      <c r="J405" s="163"/>
      <c r="K405" s="163"/>
      <c r="L405" s="163"/>
      <c r="M405" s="163"/>
      <c r="N405" s="102"/>
      <c r="O405" s="103"/>
    </row>
    <row r="406" spans="1:15" ht="45" x14ac:dyDescent="0.3">
      <c r="A406" s="168" t="s">
        <v>1365</v>
      </c>
      <c r="B406" s="88" t="s">
        <v>638</v>
      </c>
      <c r="C406" s="88" t="s">
        <v>3369</v>
      </c>
      <c r="D406" s="108">
        <v>1</v>
      </c>
      <c r="E406" s="108" t="s">
        <v>245</v>
      </c>
      <c r="F406" s="109"/>
      <c r="G406" s="109"/>
      <c r="H406" s="163"/>
      <c r="I406" s="163"/>
      <c r="J406" s="163"/>
      <c r="K406" s="163"/>
      <c r="L406" s="163"/>
      <c r="M406" s="163"/>
      <c r="N406" s="102"/>
      <c r="O406" s="103"/>
    </row>
    <row r="407" spans="1:15" x14ac:dyDescent="0.3">
      <c r="A407" s="168" t="s">
        <v>75</v>
      </c>
      <c r="B407" s="766" t="s">
        <v>4078</v>
      </c>
      <c r="C407" s="762"/>
      <c r="D407" s="762"/>
      <c r="E407" s="762"/>
      <c r="F407" s="762"/>
      <c r="G407" s="767"/>
      <c r="H407" s="163">
        <f>SUM(D408:D411)</f>
        <v>4</v>
      </c>
      <c r="I407" s="163">
        <f>COUNT(D408:D411)*2</f>
        <v>8</v>
      </c>
      <c r="J407" s="163"/>
      <c r="K407" s="163"/>
      <c r="L407" s="163"/>
      <c r="M407" s="163"/>
      <c r="N407" s="102"/>
      <c r="O407" s="103"/>
    </row>
    <row r="408" spans="1:15" ht="30" x14ac:dyDescent="0.3">
      <c r="A408" s="168" t="s">
        <v>642</v>
      </c>
      <c r="B408" s="88" t="s">
        <v>643</v>
      </c>
      <c r="C408" s="126" t="s">
        <v>3370</v>
      </c>
      <c r="D408" s="108">
        <v>1</v>
      </c>
      <c r="E408" s="108" t="s">
        <v>563</v>
      </c>
      <c r="F408" s="117"/>
      <c r="G408" s="109"/>
      <c r="H408" s="163"/>
      <c r="I408" s="163"/>
      <c r="J408" s="163"/>
      <c r="K408" s="163"/>
      <c r="L408" s="163"/>
      <c r="M408" s="163"/>
      <c r="N408" s="102"/>
      <c r="O408" s="103"/>
    </row>
    <row r="409" spans="1:15" ht="30" x14ac:dyDescent="0.3">
      <c r="A409" s="168" t="s">
        <v>1370</v>
      </c>
      <c r="B409" s="88" t="s">
        <v>646</v>
      </c>
      <c r="C409" s="88" t="s">
        <v>3371</v>
      </c>
      <c r="D409" s="108">
        <v>1</v>
      </c>
      <c r="E409" s="108" t="s">
        <v>388</v>
      </c>
      <c r="F409" s="109"/>
      <c r="G409" s="109"/>
      <c r="H409" s="163"/>
      <c r="I409" s="163"/>
      <c r="J409" s="163"/>
      <c r="K409" s="163"/>
      <c r="L409" s="163"/>
      <c r="M409" s="163"/>
      <c r="N409" s="102"/>
      <c r="O409" s="103"/>
    </row>
    <row r="410" spans="1:15" ht="30" x14ac:dyDescent="0.3">
      <c r="A410" s="168"/>
      <c r="B410" s="88"/>
      <c r="C410" s="88" t="s">
        <v>3372</v>
      </c>
      <c r="D410" s="108">
        <v>1</v>
      </c>
      <c r="E410" s="108" t="s">
        <v>563</v>
      </c>
      <c r="F410" s="109"/>
      <c r="G410" s="109"/>
      <c r="H410" s="163"/>
      <c r="I410" s="163"/>
      <c r="J410" s="163"/>
      <c r="K410" s="163"/>
      <c r="L410" s="163"/>
      <c r="M410" s="163"/>
      <c r="N410" s="102"/>
      <c r="O410" s="103"/>
    </row>
    <row r="411" spans="1:15" x14ac:dyDescent="0.3">
      <c r="A411" s="168"/>
      <c r="B411" s="88"/>
      <c r="C411" s="88" t="s">
        <v>3373</v>
      </c>
      <c r="D411" s="108">
        <v>1</v>
      </c>
      <c r="E411" s="108" t="s">
        <v>388</v>
      </c>
      <c r="F411" s="109"/>
      <c r="G411" s="109"/>
      <c r="H411" s="163"/>
      <c r="I411" s="163"/>
      <c r="J411" s="163"/>
      <c r="K411" s="163"/>
      <c r="L411" s="163"/>
      <c r="M411" s="163"/>
      <c r="N411" s="102"/>
      <c r="O411" s="103"/>
    </row>
    <row r="412" spans="1:15" x14ac:dyDescent="0.3">
      <c r="A412" s="168" t="s">
        <v>76</v>
      </c>
      <c r="B412" s="766" t="s">
        <v>651</v>
      </c>
      <c r="C412" s="762"/>
      <c r="D412" s="762"/>
      <c r="E412" s="762"/>
      <c r="F412" s="762"/>
      <c r="G412" s="767"/>
      <c r="H412" s="163">
        <f>SUM(D413)</f>
        <v>1</v>
      </c>
      <c r="I412" s="163">
        <f>COUNT(D413)*2</f>
        <v>2</v>
      </c>
      <c r="J412" s="163"/>
      <c r="K412" s="163"/>
      <c r="L412" s="163"/>
      <c r="M412" s="163"/>
      <c r="N412" s="102"/>
      <c r="O412" s="103"/>
    </row>
    <row r="413" spans="1:15" ht="45" x14ac:dyDescent="0.3">
      <c r="A413" s="168" t="s">
        <v>1376</v>
      </c>
      <c r="B413" s="88" t="s">
        <v>665</v>
      </c>
      <c r="C413" s="88" t="s">
        <v>3374</v>
      </c>
      <c r="D413" s="108">
        <v>1</v>
      </c>
      <c r="E413" s="108" t="s">
        <v>247</v>
      </c>
      <c r="F413" s="109"/>
      <c r="G413" s="109"/>
      <c r="H413" s="163"/>
      <c r="I413" s="163"/>
      <c r="J413" s="163"/>
      <c r="K413" s="163"/>
      <c r="L413" s="163"/>
      <c r="M413" s="163"/>
      <c r="N413" s="102"/>
      <c r="O413" s="103"/>
    </row>
    <row r="414" spans="1:15" x14ac:dyDescent="0.3">
      <c r="A414" s="168" t="s">
        <v>78</v>
      </c>
      <c r="B414" s="766" t="s">
        <v>681</v>
      </c>
      <c r="C414" s="762"/>
      <c r="D414" s="762"/>
      <c r="E414" s="762"/>
      <c r="F414" s="762"/>
      <c r="G414" s="767"/>
      <c r="H414" s="163">
        <f>SUM(D415:D419)</f>
        <v>5</v>
      </c>
      <c r="I414" s="163">
        <f>COUNT(D415:D419)*2</f>
        <v>10</v>
      </c>
      <c r="J414" s="163"/>
      <c r="K414" s="163"/>
      <c r="L414" s="163"/>
      <c r="M414" s="163"/>
      <c r="N414" s="102"/>
      <c r="O414" s="103"/>
    </row>
    <row r="415" spans="1:15" ht="45" x14ac:dyDescent="0.3">
      <c r="A415" s="168" t="s">
        <v>1388</v>
      </c>
      <c r="B415" s="88" t="s">
        <v>708</v>
      </c>
      <c r="C415" s="88" t="s">
        <v>3375</v>
      </c>
      <c r="D415" s="108">
        <v>1</v>
      </c>
      <c r="E415" s="108" t="s">
        <v>563</v>
      </c>
      <c r="F415" s="109"/>
      <c r="G415" s="109"/>
      <c r="H415" s="163"/>
      <c r="I415" s="163"/>
      <c r="J415" s="163"/>
      <c r="K415" s="163"/>
      <c r="L415" s="163"/>
      <c r="M415" s="163"/>
      <c r="N415" s="102"/>
      <c r="O415" s="103"/>
    </row>
    <row r="416" spans="1:15" ht="30" x14ac:dyDescent="0.3">
      <c r="A416" s="168"/>
      <c r="B416" s="88"/>
      <c r="C416" s="88" t="s">
        <v>3376</v>
      </c>
      <c r="D416" s="108">
        <v>1</v>
      </c>
      <c r="E416" s="108" t="s">
        <v>563</v>
      </c>
      <c r="F416" s="109"/>
      <c r="G416" s="109"/>
      <c r="H416" s="163"/>
      <c r="I416" s="163"/>
      <c r="J416" s="163"/>
      <c r="K416" s="163"/>
      <c r="L416" s="163"/>
      <c r="M416" s="163"/>
      <c r="N416" s="102"/>
      <c r="O416" s="103"/>
    </row>
    <row r="417" spans="1:15" ht="30" x14ac:dyDescent="0.3">
      <c r="A417" s="168"/>
      <c r="B417" s="88"/>
      <c r="C417" s="88" t="s">
        <v>3377</v>
      </c>
      <c r="D417" s="108">
        <v>1</v>
      </c>
      <c r="E417" s="108" t="s">
        <v>563</v>
      </c>
      <c r="F417" s="109"/>
      <c r="G417" s="109"/>
      <c r="H417" s="163"/>
      <c r="I417" s="163"/>
      <c r="J417" s="163"/>
      <c r="K417" s="163"/>
      <c r="L417" s="163"/>
      <c r="M417" s="163"/>
      <c r="N417" s="102"/>
      <c r="O417" s="103"/>
    </row>
    <row r="418" spans="1:15" ht="30" x14ac:dyDescent="0.3">
      <c r="A418" s="168"/>
      <c r="B418" s="88"/>
      <c r="C418" s="88" t="s">
        <v>3378</v>
      </c>
      <c r="D418" s="108">
        <v>1</v>
      </c>
      <c r="E418" s="108" t="s">
        <v>563</v>
      </c>
      <c r="F418" s="109"/>
      <c r="G418" s="109"/>
      <c r="H418" s="163"/>
      <c r="I418" s="163"/>
      <c r="J418" s="163"/>
      <c r="K418" s="163"/>
      <c r="L418" s="163"/>
      <c r="M418" s="163"/>
      <c r="N418" s="102"/>
      <c r="O418" s="103"/>
    </row>
    <row r="419" spans="1:15" x14ac:dyDescent="0.3">
      <c r="A419" s="168"/>
      <c r="B419" s="88"/>
      <c r="C419" s="88" t="s">
        <v>3379</v>
      </c>
      <c r="D419" s="108">
        <v>1</v>
      </c>
      <c r="E419" s="108" t="s">
        <v>563</v>
      </c>
      <c r="F419" s="109"/>
      <c r="G419" s="109"/>
      <c r="H419" s="163"/>
      <c r="I419" s="163"/>
      <c r="J419" s="163"/>
      <c r="K419" s="163"/>
      <c r="L419" s="163"/>
      <c r="M419" s="163"/>
      <c r="N419" s="102"/>
      <c r="O419" s="103"/>
    </row>
    <row r="420" spans="1:15" x14ac:dyDescent="0.3">
      <c r="A420" s="168" t="s">
        <v>84</v>
      </c>
      <c r="B420" s="766" t="s">
        <v>83</v>
      </c>
      <c r="C420" s="762"/>
      <c r="D420" s="762"/>
      <c r="E420" s="762"/>
      <c r="F420" s="762"/>
      <c r="G420" s="767"/>
      <c r="H420" s="163">
        <f>SUM(D421:D422)</f>
        <v>2</v>
      </c>
      <c r="I420" s="163">
        <f>COUNT(D421:D422)*2</f>
        <v>4</v>
      </c>
      <c r="J420" s="163"/>
      <c r="K420" s="163"/>
      <c r="L420" s="163"/>
      <c r="M420" s="163"/>
      <c r="N420" s="102"/>
      <c r="O420" s="103"/>
    </row>
    <row r="421" spans="1:15" ht="30" x14ac:dyDescent="0.3">
      <c r="A421" s="168" t="s">
        <v>769</v>
      </c>
      <c r="B421" s="88" t="s">
        <v>741</v>
      </c>
      <c r="C421" s="88" t="s">
        <v>3380</v>
      </c>
      <c r="D421" s="108">
        <v>1</v>
      </c>
      <c r="E421" s="108" t="s">
        <v>563</v>
      </c>
      <c r="F421" s="97" t="s">
        <v>2999</v>
      </c>
      <c r="G421" s="109"/>
      <c r="H421" s="163"/>
      <c r="I421" s="163"/>
      <c r="J421" s="163"/>
      <c r="K421" s="163"/>
      <c r="L421" s="163"/>
      <c r="M421" s="163"/>
      <c r="N421" s="102"/>
      <c r="O421" s="103"/>
    </row>
    <row r="422" spans="1:15" ht="30" x14ac:dyDescent="0.3">
      <c r="A422" s="168" t="s">
        <v>146</v>
      </c>
      <c r="B422" s="88"/>
      <c r="C422" s="88" t="s">
        <v>3381</v>
      </c>
      <c r="D422" s="108">
        <v>1</v>
      </c>
      <c r="E422" s="108" t="s">
        <v>563</v>
      </c>
      <c r="F422" s="97" t="s">
        <v>3000</v>
      </c>
      <c r="G422" s="109"/>
      <c r="H422" s="163"/>
      <c r="I422" s="163"/>
      <c r="J422" s="163"/>
      <c r="K422" s="163"/>
      <c r="L422" s="163"/>
      <c r="M422" s="163"/>
      <c r="N422" s="102"/>
      <c r="O422" s="103"/>
    </row>
    <row r="423" spans="1:15" x14ac:dyDescent="0.3">
      <c r="A423" s="168" t="s">
        <v>94</v>
      </c>
      <c r="B423" s="766" t="s">
        <v>4209</v>
      </c>
      <c r="C423" s="762"/>
      <c r="D423" s="762"/>
      <c r="E423" s="762"/>
      <c r="F423" s="762"/>
      <c r="G423" s="767"/>
      <c r="H423" s="163">
        <f>SUM(D424:D425)</f>
        <v>2</v>
      </c>
      <c r="I423" s="163">
        <f>COUNT(D424:D425)*2</f>
        <v>4</v>
      </c>
      <c r="J423" s="163"/>
      <c r="K423" s="163"/>
      <c r="L423" s="163"/>
      <c r="M423" s="163"/>
      <c r="N423" s="102"/>
      <c r="O423" s="103"/>
    </row>
    <row r="424" spans="1:15" ht="45" x14ac:dyDescent="0.3">
      <c r="A424" s="168" t="s">
        <v>4108</v>
      </c>
      <c r="B424" s="88" t="s">
        <v>780</v>
      </c>
      <c r="C424" s="88" t="s">
        <v>3382</v>
      </c>
      <c r="D424" s="108">
        <v>1</v>
      </c>
      <c r="E424" s="108" t="s">
        <v>388</v>
      </c>
      <c r="F424" s="109"/>
      <c r="G424" s="109"/>
      <c r="H424" s="163"/>
      <c r="I424" s="163"/>
      <c r="J424" s="163"/>
      <c r="K424" s="163"/>
      <c r="L424" s="163"/>
      <c r="M424" s="163"/>
      <c r="N424" s="102"/>
      <c r="O424" s="103"/>
    </row>
    <row r="425" spans="1:15" ht="45" x14ac:dyDescent="0.3">
      <c r="A425" s="168" t="s">
        <v>1416</v>
      </c>
      <c r="B425" s="88" t="s">
        <v>790</v>
      </c>
      <c r="C425" s="88" t="s">
        <v>3383</v>
      </c>
      <c r="D425" s="108">
        <v>1</v>
      </c>
      <c r="E425" s="108" t="s">
        <v>388</v>
      </c>
      <c r="F425" s="109"/>
      <c r="G425" s="109"/>
      <c r="H425" s="163"/>
      <c r="I425" s="163"/>
      <c r="J425" s="163"/>
      <c r="K425" s="163"/>
      <c r="L425" s="163"/>
      <c r="M425" s="163"/>
      <c r="N425" s="102"/>
      <c r="O425" s="103"/>
    </row>
    <row r="426" spans="1:15" x14ac:dyDescent="0.3">
      <c r="A426" s="168" t="s">
        <v>102</v>
      </c>
      <c r="B426" s="766" t="s">
        <v>101</v>
      </c>
      <c r="C426" s="762"/>
      <c r="D426" s="762"/>
      <c r="E426" s="762"/>
      <c r="F426" s="762"/>
      <c r="G426" s="767"/>
      <c r="H426" s="163">
        <f>SUM(D427:D428)</f>
        <v>2</v>
      </c>
      <c r="I426" s="163">
        <f>COUNT(D427:D428)*2</f>
        <v>4</v>
      </c>
      <c r="J426" s="163"/>
      <c r="K426" s="163"/>
      <c r="L426" s="163"/>
      <c r="M426" s="163"/>
      <c r="N426" s="102"/>
      <c r="O426" s="103"/>
    </row>
    <row r="427" spans="1:15" ht="45" x14ac:dyDescent="0.3">
      <c r="A427" s="168" t="s">
        <v>1444</v>
      </c>
      <c r="B427" s="88" t="s">
        <v>1438</v>
      </c>
      <c r="C427" s="88" t="s">
        <v>3384</v>
      </c>
      <c r="D427" s="108">
        <v>1</v>
      </c>
      <c r="E427" s="108" t="s">
        <v>388</v>
      </c>
      <c r="F427" s="109"/>
      <c r="G427" s="109"/>
      <c r="H427" s="163"/>
      <c r="I427" s="163"/>
      <c r="J427" s="163"/>
      <c r="K427" s="163"/>
      <c r="L427" s="163"/>
      <c r="M427" s="163"/>
      <c r="N427" s="102"/>
      <c r="O427" s="103"/>
    </row>
    <row r="428" spans="1:15" ht="30" x14ac:dyDescent="0.3">
      <c r="A428" s="168"/>
      <c r="B428" s="88"/>
      <c r="C428" s="126" t="s">
        <v>3385</v>
      </c>
      <c r="D428" s="108">
        <v>1</v>
      </c>
      <c r="E428" s="108" t="s">
        <v>388</v>
      </c>
      <c r="F428" s="109"/>
      <c r="G428" s="109"/>
      <c r="H428" s="163"/>
      <c r="I428" s="163"/>
      <c r="J428" s="163"/>
      <c r="K428" s="163"/>
      <c r="L428" s="163"/>
      <c r="M428" s="163"/>
      <c r="N428" s="102"/>
      <c r="O428" s="103"/>
    </row>
    <row r="429" spans="1:15" x14ac:dyDescent="0.3">
      <c r="A429" s="173"/>
      <c r="B429" s="763" t="s">
        <v>795</v>
      </c>
      <c r="C429" s="764"/>
      <c r="D429" s="764"/>
      <c r="E429" s="764"/>
      <c r="F429" s="764"/>
      <c r="G429" s="765"/>
      <c r="H429" s="163">
        <f t="shared" ref="H429:I429" si="1">H430+H454+H458+H465+H468+H471</f>
        <v>55</v>
      </c>
      <c r="I429" s="163">
        <f t="shared" si="1"/>
        <v>110</v>
      </c>
      <c r="J429" s="163"/>
      <c r="K429" s="163"/>
      <c r="L429" s="163"/>
      <c r="M429" s="163"/>
      <c r="N429" s="102"/>
      <c r="O429" s="103"/>
    </row>
    <row r="430" spans="1:15" x14ac:dyDescent="0.3">
      <c r="A430" s="168" t="s">
        <v>108</v>
      </c>
      <c r="B430" s="766" t="s">
        <v>3386</v>
      </c>
      <c r="C430" s="762"/>
      <c r="D430" s="762"/>
      <c r="E430" s="762"/>
      <c r="F430" s="762"/>
      <c r="G430" s="767"/>
      <c r="H430" s="163">
        <f>SUM(D431:D453)</f>
        <v>23</v>
      </c>
      <c r="I430" s="163">
        <f>COUNT(D431:D453)*2</f>
        <v>46</v>
      </c>
      <c r="J430" s="163"/>
      <c r="K430" s="163"/>
      <c r="L430" s="163"/>
      <c r="M430" s="163"/>
      <c r="N430" s="102"/>
      <c r="O430" s="103"/>
    </row>
    <row r="431" spans="1:15" ht="30" x14ac:dyDescent="0.3">
      <c r="A431" s="174" t="s">
        <v>3387</v>
      </c>
      <c r="B431" s="92" t="s">
        <v>3388</v>
      </c>
      <c r="C431" s="88" t="s">
        <v>3389</v>
      </c>
      <c r="D431" s="150">
        <v>1</v>
      </c>
      <c r="E431" s="108" t="s">
        <v>388</v>
      </c>
      <c r="F431" s="110"/>
      <c r="G431" s="110"/>
      <c r="H431" s="163"/>
      <c r="I431" s="163"/>
      <c r="J431" s="163"/>
      <c r="K431" s="163"/>
      <c r="L431" s="163"/>
      <c r="M431" s="163"/>
      <c r="N431" s="102"/>
      <c r="O431" s="103"/>
    </row>
    <row r="432" spans="1:15" x14ac:dyDescent="0.3">
      <c r="A432" s="174"/>
      <c r="B432" s="92"/>
      <c r="C432" s="88" t="s">
        <v>3390</v>
      </c>
      <c r="D432" s="150">
        <v>1</v>
      </c>
      <c r="E432" s="108" t="s">
        <v>388</v>
      </c>
      <c r="F432" s="110"/>
      <c r="G432" s="110"/>
      <c r="H432" s="163"/>
      <c r="I432" s="163"/>
      <c r="J432" s="163"/>
      <c r="K432" s="163"/>
      <c r="L432" s="163"/>
      <c r="M432" s="163"/>
      <c r="N432" s="102"/>
      <c r="O432" s="103"/>
    </row>
    <row r="433" spans="1:15" ht="30" x14ac:dyDescent="0.3">
      <c r="A433" s="174" t="s">
        <v>146</v>
      </c>
      <c r="B433" s="92"/>
      <c r="C433" s="88" t="s">
        <v>3391</v>
      </c>
      <c r="D433" s="150">
        <v>1</v>
      </c>
      <c r="E433" s="108" t="s">
        <v>388</v>
      </c>
      <c r="F433" s="110"/>
      <c r="G433" s="110"/>
      <c r="H433" s="163"/>
      <c r="I433" s="163"/>
      <c r="J433" s="163"/>
      <c r="K433" s="163"/>
      <c r="L433" s="163"/>
      <c r="M433" s="163"/>
      <c r="N433" s="102"/>
      <c r="O433" s="103"/>
    </row>
    <row r="434" spans="1:15" x14ac:dyDescent="0.3">
      <c r="A434" s="174"/>
      <c r="B434" s="92"/>
      <c r="C434" s="88" t="s">
        <v>3392</v>
      </c>
      <c r="D434" s="150">
        <v>1</v>
      </c>
      <c r="E434" s="108" t="s">
        <v>388</v>
      </c>
      <c r="F434" s="110"/>
      <c r="G434" s="110"/>
      <c r="H434" s="163"/>
      <c r="I434" s="163"/>
      <c r="J434" s="163"/>
      <c r="K434" s="163"/>
      <c r="L434" s="163"/>
      <c r="M434" s="163"/>
      <c r="N434" s="102"/>
      <c r="O434" s="103"/>
    </row>
    <row r="435" spans="1:15" ht="30" x14ac:dyDescent="0.3">
      <c r="A435" s="174"/>
      <c r="B435" s="92"/>
      <c r="C435" s="88" t="s">
        <v>3393</v>
      </c>
      <c r="D435" s="150">
        <v>1</v>
      </c>
      <c r="E435" s="108" t="s">
        <v>388</v>
      </c>
      <c r="F435" s="110"/>
      <c r="G435" s="110"/>
      <c r="H435" s="163"/>
      <c r="I435" s="163"/>
      <c r="J435" s="163"/>
      <c r="K435" s="163"/>
      <c r="L435" s="163"/>
      <c r="M435" s="163"/>
      <c r="N435" s="102"/>
      <c r="O435" s="103"/>
    </row>
    <row r="436" spans="1:15" ht="60" x14ac:dyDescent="0.3">
      <c r="A436" s="174" t="s">
        <v>3394</v>
      </c>
      <c r="B436" s="92" t="s">
        <v>2127</v>
      </c>
      <c r="C436" s="88" t="s">
        <v>3395</v>
      </c>
      <c r="D436" s="150">
        <v>1</v>
      </c>
      <c r="E436" s="108" t="s">
        <v>388</v>
      </c>
      <c r="F436" s="110"/>
      <c r="G436" s="110"/>
      <c r="H436" s="163"/>
      <c r="I436" s="163"/>
      <c r="J436" s="163"/>
      <c r="K436" s="163"/>
      <c r="L436" s="163"/>
      <c r="M436" s="163"/>
      <c r="N436" s="102"/>
      <c r="O436" s="103"/>
    </row>
    <row r="437" spans="1:15" ht="30" x14ac:dyDescent="0.3">
      <c r="A437" s="174"/>
      <c r="B437" s="92"/>
      <c r="C437" s="88" t="s">
        <v>3396</v>
      </c>
      <c r="D437" s="150">
        <v>1</v>
      </c>
      <c r="E437" s="108" t="s">
        <v>388</v>
      </c>
      <c r="F437" s="110"/>
      <c r="G437" s="110"/>
      <c r="H437" s="163"/>
      <c r="I437" s="163"/>
      <c r="J437" s="163"/>
      <c r="K437" s="163"/>
      <c r="L437" s="163"/>
      <c r="M437" s="163"/>
      <c r="N437" s="102"/>
      <c r="O437" s="103"/>
    </row>
    <row r="438" spans="1:15" ht="30" x14ac:dyDescent="0.3">
      <c r="A438" s="174"/>
      <c r="B438" s="92"/>
      <c r="C438" s="88" t="s">
        <v>3397</v>
      </c>
      <c r="D438" s="150">
        <v>1</v>
      </c>
      <c r="E438" s="108" t="s">
        <v>388</v>
      </c>
      <c r="F438" s="110"/>
      <c r="G438" s="110"/>
      <c r="H438" s="163"/>
      <c r="I438" s="163"/>
      <c r="J438" s="163"/>
      <c r="K438" s="163"/>
      <c r="L438" s="163"/>
      <c r="M438" s="163"/>
      <c r="N438" s="102"/>
      <c r="O438" s="103"/>
    </row>
    <row r="439" spans="1:15" ht="30" x14ac:dyDescent="0.3">
      <c r="A439" s="174"/>
      <c r="B439" s="92"/>
      <c r="C439" s="88" t="s">
        <v>3398</v>
      </c>
      <c r="D439" s="150">
        <v>1</v>
      </c>
      <c r="E439" s="108" t="s">
        <v>388</v>
      </c>
      <c r="F439" s="110"/>
      <c r="G439" s="110"/>
      <c r="H439" s="163"/>
      <c r="I439" s="163"/>
      <c r="J439" s="163"/>
      <c r="K439" s="163"/>
      <c r="L439" s="163"/>
      <c r="M439" s="163"/>
      <c r="N439" s="102"/>
      <c r="O439" s="103"/>
    </row>
    <row r="440" spans="1:15" ht="30" x14ac:dyDescent="0.3">
      <c r="A440" s="174" t="s">
        <v>2071</v>
      </c>
      <c r="B440" s="92" t="s">
        <v>2128</v>
      </c>
      <c r="C440" s="88" t="s">
        <v>3399</v>
      </c>
      <c r="D440" s="150">
        <v>1</v>
      </c>
      <c r="E440" s="108" t="s">
        <v>388</v>
      </c>
      <c r="F440" s="110"/>
      <c r="G440" s="110"/>
      <c r="H440" s="163"/>
      <c r="I440" s="163"/>
      <c r="J440" s="163"/>
      <c r="K440" s="163"/>
      <c r="L440" s="163"/>
      <c r="M440" s="163"/>
      <c r="N440" s="102"/>
      <c r="O440" s="103"/>
    </row>
    <row r="441" spans="1:15" ht="45" x14ac:dyDescent="0.3">
      <c r="A441" s="174"/>
      <c r="B441" s="92"/>
      <c r="C441" s="88" t="s">
        <v>3400</v>
      </c>
      <c r="D441" s="150">
        <v>1</v>
      </c>
      <c r="E441" s="108" t="s">
        <v>388</v>
      </c>
      <c r="F441" s="110"/>
      <c r="G441" s="110"/>
      <c r="H441" s="163"/>
      <c r="I441" s="163"/>
      <c r="J441" s="163"/>
      <c r="K441" s="163"/>
      <c r="L441" s="163"/>
      <c r="M441" s="163"/>
      <c r="N441" s="102"/>
      <c r="O441" s="103"/>
    </row>
    <row r="442" spans="1:15" x14ac:dyDescent="0.3">
      <c r="A442" s="174"/>
      <c r="B442" s="92"/>
      <c r="C442" s="88" t="s">
        <v>3401</v>
      </c>
      <c r="D442" s="150">
        <v>1</v>
      </c>
      <c r="E442" s="108" t="s">
        <v>388</v>
      </c>
      <c r="F442" s="110"/>
      <c r="G442" s="110"/>
      <c r="H442" s="163"/>
      <c r="I442" s="163"/>
      <c r="J442" s="163"/>
      <c r="K442" s="163"/>
      <c r="L442" s="163"/>
      <c r="M442" s="163"/>
      <c r="N442" s="102"/>
      <c r="O442" s="103"/>
    </row>
    <row r="443" spans="1:15" ht="30" x14ac:dyDescent="0.3">
      <c r="A443" s="174"/>
      <c r="B443" s="92"/>
      <c r="C443" s="88" t="s">
        <v>3398</v>
      </c>
      <c r="D443" s="150">
        <v>1</v>
      </c>
      <c r="E443" s="108" t="s">
        <v>388</v>
      </c>
      <c r="F443" s="110"/>
      <c r="G443" s="110"/>
      <c r="H443" s="163"/>
      <c r="I443" s="163"/>
      <c r="J443" s="163"/>
      <c r="K443" s="163"/>
      <c r="L443" s="163"/>
      <c r="M443" s="163"/>
      <c r="N443" s="102"/>
      <c r="O443" s="103"/>
    </row>
    <row r="444" spans="1:15" ht="45" x14ac:dyDescent="0.3">
      <c r="A444" s="174" t="s">
        <v>798</v>
      </c>
      <c r="B444" s="92" t="s">
        <v>2694</v>
      </c>
      <c r="C444" s="88" t="s">
        <v>3402</v>
      </c>
      <c r="D444" s="150">
        <v>1</v>
      </c>
      <c r="E444" s="108" t="s">
        <v>388</v>
      </c>
      <c r="F444" s="110"/>
      <c r="G444" s="88"/>
      <c r="H444" s="163"/>
      <c r="I444" s="163"/>
      <c r="J444" s="163"/>
      <c r="K444" s="163"/>
      <c r="L444" s="163"/>
      <c r="M444" s="163"/>
      <c r="N444" s="102"/>
      <c r="O444" s="103"/>
    </row>
    <row r="445" spans="1:15" x14ac:dyDescent="0.3">
      <c r="A445" s="174" t="s">
        <v>146</v>
      </c>
      <c r="B445" s="92"/>
      <c r="C445" s="88" t="s">
        <v>3403</v>
      </c>
      <c r="D445" s="150">
        <v>1</v>
      </c>
      <c r="E445" s="108" t="s">
        <v>388</v>
      </c>
      <c r="F445" s="110"/>
      <c r="G445" s="88"/>
      <c r="H445" s="163"/>
      <c r="I445" s="163"/>
      <c r="J445" s="163"/>
      <c r="K445" s="163"/>
      <c r="L445" s="163"/>
      <c r="M445" s="163"/>
      <c r="N445" s="102"/>
      <c r="O445" s="103"/>
    </row>
    <row r="446" spans="1:15" ht="60" x14ac:dyDescent="0.3">
      <c r="A446" s="174" t="s">
        <v>803</v>
      </c>
      <c r="B446" s="92" t="s">
        <v>3404</v>
      </c>
      <c r="C446" s="88" t="s">
        <v>3405</v>
      </c>
      <c r="D446" s="150">
        <v>1</v>
      </c>
      <c r="E446" s="108" t="s">
        <v>388</v>
      </c>
      <c r="F446" s="110" t="s">
        <v>3406</v>
      </c>
      <c r="G446" s="110"/>
      <c r="H446" s="163"/>
      <c r="I446" s="163"/>
      <c r="J446" s="163"/>
      <c r="K446" s="163"/>
      <c r="L446" s="163"/>
      <c r="M446" s="163"/>
      <c r="N446" s="102"/>
      <c r="O446" s="103"/>
    </row>
    <row r="447" spans="1:15" ht="45" x14ac:dyDescent="0.3">
      <c r="A447" s="174" t="s">
        <v>146</v>
      </c>
      <c r="B447" s="92"/>
      <c r="C447" s="88" t="s">
        <v>3407</v>
      </c>
      <c r="D447" s="150">
        <v>1</v>
      </c>
      <c r="E447" s="108" t="s">
        <v>388</v>
      </c>
      <c r="F447" s="110"/>
      <c r="G447" s="110"/>
      <c r="H447" s="163"/>
      <c r="I447" s="163"/>
      <c r="J447" s="163"/>
      <c r="K447" s="163"/>
      <c r="L447" s="163"/>
      <c r="M447" s="163"/>
      <c r="N447" s="102"/>
      <c r="O447" s="103"/>
    </row>
    <row r="448" spans="1:15" ht="30" x14ac:dyDescent="0.3">
      <c r="A448" s="174" t="s">
        <v>3408</v>
      </c>
      <c r="B448" s="88" t="s">
        <v>808</v>
      </c>
      <c r="C448" s="88" t="s">
        <v>3409</v>
      </c>
      <c r="D448" s="150">
        <v>1</v>
      </c>
      <c r="E448" s="108" t="s">
        <v>388</v>
      </c>
      <c r="F448" s="110"/>
      <c r="G448" s="110"/>
      <c r="H448" s="163"/>
      <c r="I448" s="163"/>
      <c r="J448" s="163"/>
      <c r="K448" s="163"/>
      <c r="L448" s="163"/>
      <c r="M448" s="163"/>
      <c r="N448" s="102"/>
      <c r="O448" s="103"/>
    </row>
    <row r="449" spans="1:15" ht="30" x14ac:dyDescent="0.3">
      <c r="A449" s="174"/>
      <c r="B449" s="88"/>
      <c r="C449" s="88" t="s">
        <v>3410</v>
      </c>
      <c r="D449" s="151">
        <v>1</v>
      </c>
      <c r="E449" s="108" t="s">
        <v>388</v>
      </c>
      <c r="F449" s="110"/>
      <c r="G449" s="110"/>
      <c r="H449" s="163"/>
      <c r="I449" s="163"/>
      <c r="J449" s="163"/>
      <c r="K449" s="163"/>
      <c r="L449" s="163"/>
      <c r="M449" s="163"/>
      <c r="N449" s="102"/>
      <c r="O449" s="103"/>
    </row>
    <row r="450" spans="1:15" ht="60" x14ac:dyDescent="0.3">
      <c r="A450" s="174"/>
      <c r="B450" s="88"/>
      <c r="C450" s="88" t="s">
        <v>3411</v>
      </c>
      <c r="D450" s="151">
        <v>1</v>
      </c>
      <c r="E450" s="108" t="s">
        <v>388</v>
      </c>
      <c r="F450" s="110"/>
      <c r="G450" s="110"/>
      <c r="H450" s="163"/>
      <c r="I450" s="163"/>
      <c r="J450" s="163"/>
      <c r="K450" s="163"/>
      <c r="L450" s="163"/>
      <c r="M450" s="163"/>
      <c r="N450" s="102"/>
      <c r="O450" s="103"/>
    </row>
    <row r="451" spans="1:15" ht="30" x14ac:dyDescent="0.3">
      <c r="A451" s="174"/>
      <c r="B451" s="88"/>
      <c r="C451" s="88" t="s">
        <v>3412</v>
      </c>
      <c r="D451" s="151">
        <v>1</v>
      </c>
      <c r="E451" s="108" t="s">
        <v>388</v>
      </c>
      <c r="F451" s="110"/>
      <c r="G451" s="110"/>
      <c r="H451" s="163"/>
      <c r="I451" s="163"/>
      <c r="J451" s="163"/>
      <c r="K451" s="163"/>
      <c r="L451" s="163"/>
      <c r="M451" s="163"/>
      <c r="N451" s="102"/>
      <c r="O451" s="103"/>
    </row>
    <row r="452" spans="1:15" ht="45" x14ac:dyDescent="0.3">
      <c r="A452" s="174"/>
      <c r="B452" s="88"/>
      <c r="C452" s="88" t="s">
        <v>3413</v>
      </c>
      <c r="D452" s="151">
        <v>1</v>
      </c>
      <c r="E452" s="108" t="s">
        <v>388</v>
      </c>
      <c r="F452" s="110"/>
      <c r="G452" s="110"/>
      <c r="H452" s="163"/>
      <c r="I452" s="163"/>
      <c r="J452" s="163"/>
      <c r="K452" s="163"/>
      <c r="L452" s="163"/>
      <c r="M452" s="163"/>
      <c r="N452" s="102"/>
      <c r="O452" s="103"/>
    </row>
    <row r="453" spans="1:15" ht="30" x14ac:dyDescent="0.3">
      <c r="A453" s="174"/>
      <c r="B453" s="88"/>
      <c r="C453" s="88" t="s">
        <v>3414</v>
      </c>
      <c r="D453" s="151">
        <v>1</v>
      </c>
      <c r="E453" s="108" t="s">
        <v>388</v>
      </c>
      <c r="F453" s="110"/>
      <c r="G453" s="110"/>
      <c r="H453" s="163"/>
      <c r="I453" s="163"/>
      <c r="J453" s="163"/>
      <c r="K453" s="163"/>
      <c r="L453" s="163"/>
      <c r="M453" s="163"/>
      <c r="N453" s="102"/>
      <c r="O453" s="103"/>
    </row>
    <row r="454" spans="1:15" x14ac:dyDescent="0.3">
      <c r="A454" s="174" t="s">
        <v>109</v>
      </c>
      <c r="B454" s="766" t="s">
        <v>811</v>
      </c>
      <c r="C454" s="762"/>
      <c r="D454" s="762"/>
      <c r="E454" s="762"/>
      <c r="F454" s="762"/>
      <c r="G454" s="767"/>
      <c r="H454" s="163">
        <f>SUM(D455:D457)</f>
        <v>3</v>
      </c>
      <c r="I454" s="163">
        <f>COUNT(D455:D457)*2</f>
        <v>6</v>
      </c>
      <c r="J454" s="163"/>
      <c r="K454" s="163"/>
      <c r="L454" s="163"/>
      <c r="M454" s="163"/>
      <c r="N454" s="102"/>
      <c r="O454" s="103"/>
    </row>
    <row r="455" spans="1:15" ht="45" x14ac:dyDescent="0.3">
      <c r="A455" s="174" t="s">
        <v>1557</v>
      </c>
      <c r="B455" s="88" t="s">
        <v>813</v>
      </c>
      <c r="C455" s="97" t="s">
        <v>3415</v>
      </c>
      <c r="D455" s="108">
        <v>1</v>
      </c>
      <c r="E455" s="108" t="s">
        <v>388</v>
      </c>
      <c r="F455" s="110"/>
      <c r="G455" s="110"/>
      <c r="H455" s="163"/>
      <c r="I455" s="163"/>
      <c r="J455" s="163"/>
      <c r="K455" s="163"/>
      <c r="L455" s="163"/>
      <c r="M455" s="163"/>
      <c r="N455" s="102"/>
      <c r="O455" s="103"/>
    </row>
    <row r="456" spans="1:15" ht="30" x14ac:dyDescent="0.3">
      <c r="A456" s="174" t="s">
        <v>1561</v>
      </c>
      <c r="B456" s="88" t="s">
        <v>824</v>
      </c>
      <c r="C456" s="97" t="s">
        <v>3416</v>
      </c>
      <c r="D456" s="108">
        <v>1</v>
      </c>
      <c r="E456" s="108" t="s">
        <v>388</v>
      </c>
      <c r="F456" s="110"/>
      <c r="G456" s="110"/>
      <c r="H456" s="163"/>
      <c r="I456" s="163"/>
      <c r="J456" s="163"/>
      <c r="K456" s="163"/>
      <c r="L456" s="163"/>
      <c r="M456" s="163"/>
      <c r="N456" s="102"/>
      <c r="O456" s="103"/>
    </row>
    <row r="457" spans="1:15" ht="45" x14ac:dyDescent="0.3">
      <c r="A457" s="174" t="s">
        <v>1563</v>
      </c>
      <c r="B457" s="88" t="s">
        <v>829</v>
      </c>
      <c r="C457" s="97" t="s">
        <v>3417</v>
      </c>
      <c r="D457" s="108">
        <v>1</v>
      </c>
      <c r="E457" s="108" t="s">
        <v>388</v>
      </c>
      <c r="F457" s="110"/>
      <c r="G457" s="110"/>
      <c r="H457" s="163"/>
      <c r="I457" s="163"/>
      <c r="J457" s="163"/>
      <c r="K457" s="163"/>
      <c r="L457" s="163"/>
      <c r="M457" s="163"/>
      <c r="N457" s="102"/>
      <c r="O457" s="103"/>
    </row>
    <row r="458" spans="1:15" x14ac:dyDescent="0.3">
      <c r="A458" s="174" t="s">
        <v>111</v>
      </c>
      <c r="B458" s="766" t="s">
        <v>834</v>
      </c>
      <c r="C458" s="762"/>
      <c r="D458" s="762"/>
      <c r="E458" s="762"/>
      <c r="F458" s="762"/>
      <c r="G458" s="767"/>
      <c r="H458" s="163">
        <f>SUM(D459:D464)</f>
        <v>6</v>
      </c>
      <c r="I458" s="163">
        <f>COUNT(D459:D464)*2</f>
        <v>12</v>
      </c>
      <c r="J458" s="163"/>
      <c r="K458" s="163"/>
      <c r="L458" s="163"/>
      <c r="M458" s="163"/>
      <c r="N458" s="102"/>
      <c r="O458" s="103"/>
    </row>
    <row r="459" spans="1:15" ht="45" x14ac:dyDescent="0.3">
      <c r="A459" s="174" t="s">
        <v>1564</v>
      </c>
      <c r="B459" s="97" t="s">
        <v>2734</v>
      </c>
      <c r="C459" s="97" t="s">
        <v>3418</v>
      </c>
      <c r="D459" s="108">
        <v>1</v>
      </c>
      <c r="E459" s="108" t="s">
        <v>245</v>
      </c>
      <c r="F459" s="110"/>
      <c r="G459" s="110"/>
      <c r="H459" s="163"/>
      <c r="I459" s="163"/>
      <c r="J459" s="163"/>
      <c r="K459" s="163"/>
      <c r="L459" s="163"/>
      <c r="M459" s="163"/>
      <c r="N459" s="102"/>
      <c r="O459" s="103"/>
    </row>
    <row r="460" spans="1:15" x14ac:dyDescent="0.3">
      <c r="A460" s="174"/>
      <c r="B460" s="97"/>
      <c r="C460" s="97" t="s">
        <v>3419</v>
      </c>
      <c r="D460" s="108">
        <v>1</v>
      </c>
      <c r="E460" s="108" t="s">
        <v>245</v>
      </c>
      <c r="F460" s="110"/>
      <c r="G460" s="110"/>
      <c r="H460" s="163"/>
      <c r="I460" s="163"/>
      <c r="J460" s="163"/>
      <c r="K460" s="163"/>
      <c r="L460" s="163"/>
      <c r="M460" s="163"/>
      <c r="N460" s="102"/>
      <c r="O460" s="103"/>
    </row>
    <row r="461" spans="1:15" x14ac:dyDescent="0.3">
      <c r="A461" s="174"/>
      <c r="B461" s="97"/>
      <c r="C461" s="97" t="s">
        <v>3420</v>
      </c>
      <c r="D461" s="108">
        <v>1</v>
      </c>
      <c r="E461" s="108" t="s">
        <v>245</v>
      </c>
      <c r="F461" s="110"/>
      <c r="G461" s="110"/>
      <c r="H461" s="163"/>
      <c r="I461" s="163"/>
      <c r="J461" s="163"/>
      <c r="K461" s="163"/>
      <c r="L461" s="163"/>
      <c r="M461" s="163"/>
      <c r="N461" s="102"/>
      <c r="O461" s="103"/>
    </row>
    <row r="462" spans="1:15" x14ac:dyDescent="0.3">
      <c r="A462" s="174"/>
      <c r="B462" s="97"/>
      <c r="C462" s="97" t="s">
        <v>3421</v>
      </c>
      <c r="D462" s="108">
        <v>1</v>
      </c>
      <c r="E462" s="108" t="s">
        <v>245</v>
      </c>
      <c r="F462" s="110"/>
      <c r="G462" s="110"/>
      <c r="H462" s="163"/>
      <c r="I462" s="163"/>
      <c r="J462" s="163"/>
      <c r="K462" s="163"/>
      <c r="L462" s="163"/>
      <c r="M462" s="163"/>
      <c r="N462" s="102"/>
      <c r="O462" s="103"/>
    </row>
    <row r="463" spans="1:15" ht="30" x14ac:dyDescent="0.3">
      <c r="A463" s="174"/>
      <c r="B463" s="97"/>
      <c r="C463" s="97" t="s">
        <v>3422</v>
      </c>
      <c r="D463" s="108">
        <v>1</v>
      </c>
      <c r="E463" s="108" t="s">
        <v>388</v>
      </c>
      <c r="F463" s="110"/>
      <c r="G463" s="110"/>
      <c r="H463" s="163"/>
      <c r="I463" s="163"/>
      <c r="J463" s="163"/>
      <c r="K463" s="163"/>
      <c r="L463" s="163"/>
      <c r="M463" s="163"/>
      <c r="N463" s="102"/>
      <c r="O463" s="103"/>
    </row>
    <row r="464" spans="1:15" ht="45" x14ac:dyDescent="0.3">
      <c r="A464" s="174" t="s">
        <v>1565</v>
      </c>
      <c r="B464" s="88" t="s">
        <v>841</v>
      </c>
      <c r="C464" s="97" t="s">
        <v>3423</v>
      </c>
      <c r="D464" s="108">
        <v>1</v>
      </c>
      <c r="E464" s="108" t="s">
        <v>388</v>
      </c>
      <c r="F464" s="110"/>
      <c r="G464" s="110"/>
      <c r="H464" s="163"/>
      <c r="I464" s="163"/>
      <c r="J464" s="163"/>
      <c r="K464" s="163"/>
      <c r="L464" s="163"/>
      <c r="M464" s="163"/>
      <c r="N464" s="102"/>
      <c r="O464" s="103"/>
    </row>
    <row r="465" spans="1:15" x14ac:dyDescent="0.3">
      <c r="A465" s="174" t="s">
        <v>112</v>
      </c>
      <c r="B465" s="766" t="s">
        <v>2736</v>
      </c>
      <c r="C465" s="762"/>
      <c r="D465" s="762"/>
      <c r="E465" s="762"/>
      <c r="F465" s="762"/>
      <c r="G465" s="767"/>
      <c r="H465" s="163">
        <f>SUM(D466:D467)</f>
        <v>2</v>
      </c>
      <c r="I465" s="163">
        <f>COUNT(D466:D467)*2</f>
        <v>4</v>
      </c>
      <c r="J465" s="163"/>
      <c r="K465" s="163"/>
      <c r="L465" s="163"/>
      <c r="M465" s="163"/>
      <c r="N465" s="102"/>
      <c r="O465" s="103"/>
    </row>
    <row r="466" spans="1:15" ht="75" x14ac:dyDescent="0.3">
      <c r="A466" s="174" t="s">
        <v>1566</v>
      </c>
      <c r="B466" s="97" t="s">
        <v>847</v>
      </c>
      <c r="C466" s="97" t="s">
        <v>3424</v>
      </c>
      <c r="D466" s="108">
        <v>1</v>
      </c>
      <c r="E466" s="108" t="s">
        <v>388</v>
      </c>
      <c r="F466" s="97" t="s">
        <v>3425</v>
      </c>
      <c r="G466" s="110"/>
      <c r="H466" s="163"/>
      <c r="I466" s="163"/>
      <c r="J466" s="163"/>
      <c r="K466" s="163"/>
      <c r="L466" s="163"/>
      <c r="M466" s="163"/>
      <c r="N466" s="102"/>
      <c r="O466" s="103"/>
    </row>
    <row r="467" spans="1:15" ht="30" x14ac:dyDescent="0.3">
      <c r="A467" s="174"/>
      <c r="B467" s="97"/>
      <c r="C467" s="97" t="s">
        <v>3426</v>
      </c>
      <c r="D467" s="108">
        <v>1</v>
      </c>
      <c r="E467" s="108" t="s">
        <v>388</v>
      </c>
      <c r="F467" s="110"/>
      <c r="G467" s="110"/>
      <c r="H467" s="163"/>
      <c r="I467" s="163"/>
      <c r="J467" s="163"/>
      <c r="K467" s="163"/>
      <c r="L467" s="163"/>
      <c r="M467" s="163"/>
      <c r="N467" s="102"/>
      <c r="O467" s="103"/>
    </row>
    <row r="468" spans="1:15" x14ac:dyDescent="0.3">
      <c r="A468" s="174" t="s">
        <v>114</v>
      </c>
      <c r="B468" s="766" t="s">
        <v>869</v>
      </c>
      <c r="C468" s="762"/>
      <c r="D468" s="762"/>
      <c r="E468" s="762"/>
      <c r="F468" s="762"/>
      <c r="G468" s="767"/>
      <c r="H468" s="163">
        <f>SUM(D469:D470)</f>
        <v>2</v>
      </c>
      <c r="I468" s="163">
        <f>COUNT(D469:D470)*2</f>
        <v>4</v>
      </c>
      <c r="J468" s="163"/>
      <c r="K468" s="163"/>
      <c r="L468" s="163"/>
      <c r="M468" s="163"/>
      <c r="N468" s="102"/>
      <c r="O468" s="103"/>
    </row>
    <row r="469" spans="1:15" ht="60" x14ac:dyDescent="0.3">
      <c r="A469" s="174" t="s">
        <v>1577</v>
      </c>
      <c r="B469" s="97" t="s">
        <v>874</v>
      </c>
      <c r="C469" s="97" t="s">
        <v>3427</v>
      </c>
      <c r="D469" s="108">
        <v>1</v>
      </c>
      <c r="E469" s="108" t="s">
        <v>388</v>
      </c>
      <c r="F469" s="110"/>
      <c r="G469" s="110"/>
      <c r="H469" s="163"/>
      <c r="I469" s="163"/>
      <c r="J469" s="163"/>
      <c r="K469" s="163"/>
      <c r="L469" s="163"/>
      <c r="M469" s="163"/>
      <c r="N469" s="102"/>
      <c r="O469" s="103"/>
    </row>
    <row r="470" spans="1:15" ht="30" x14ac:dyDescent="0.3">
      <c r="A470" s="174" t="s">
        <v>1808</v>
      </c>
      <c r="B470" s="88" t="s">
        <v>889</v>
      </c>
      <c r="C470" s="97" t="s">
        <v>3428</v>
      </c>
      <c r="D470" s="108">
        <v>1</v>
      </c>
      <c r="E470" s="108" t="s">
        <v>388</v>
      </c>
      <c r="F470" s="110"/>
      <c r="G470" s="110"/>
      <c r="H470" s="163"/>
      <c r="I470" s="163"/>
      <c r="J470" s="163"/>
      <c r="K470" s="163"/>
      <c r="L470" s="163"/>
      <c r="M470" s="163"/>
      <c r="N470" s="102"/>
      <c r="O470" s="103"/>
    </row>
    <row r="471" spans="1:15" x14ac:dyDescent="0.3">
      <c r="A471" s="168" t="s">
        <v>116</v>
      </c>
      <c r="B471" s="766" t="s">
        <v>893</v>
      </c>
      <c r="C471" s="762"/>
      <c r="D471" s="762"/>
      <c r="E471" s="762"/>
      <c r="F471" s="762"/>
      <c r="G471" s="767"/>
      <c r="H471" s="163">
        <f>SUM(D472:D490)</f>
        <v>19</v>
      </c>
      <c r="I471" s="163">
        <f>COUNT(D472:D490)*2</f>
        <v>38</v>
      </c>
      <c r="J471" s="163"/>
      <c r="K471" s="163"/>
      <c r="L471" s="163"/>
      <c r="M471" s="163"/>
      <c r="N471" s="102"/>
      <c r="O471" s="103"/>
    </row>
    <row r="472" spans="1:15" ht="75" x14ac:dyDescent="0.3">
      <c r="A472" s="174" t="s">
        <v>1584</v>
      </c>
      <c r="B472" s="463" t="s">
        <v>1811</v>
      </c>
      <c r="C472" s="97" t="s">
        <v>3429</v>
      </c>
      <c r="D472" s="108">
        <v>1</v>
      </c>
      <c r="E472" s="108" t="s">
        <v>388</v>
      </c>
      <c r="F472" s="110"/>
      <c r="G472" s="110"/>
      <c r="H472" s="163"/>
      <c r="I472" s="163"/>
      <c r="J472" s="163"/>
      <c r="K472" s="163"/>
      <c r="L472" s="163"/>
      <c r="M472" s="163"/>
      <c r="N472" s="102"/>
      <c r="O472" s="103"/>
    </row>
    <row r="473" spans="1:15" ht="45" x14ac:dyDescent="0.3">
      <c r="A473" s="174"/>
      <c r="B473" s="97"/>
      <c r="C473" s="97" t="s">
        <v>3430</v>
      </c>
      <c r="D473" s="108">
        <v>1</v>
      </c>
      <c r="E473" s="108" t="s">
        <v>388</v>
      </c>
      <c r="F473" s="110"/>
      <c r="G473" s="110"/>
      <c r="H473" s="163"/>
      <c r="I473" s="163"/>
      <c r="J473" s="163"/>
      <c r="K473" s="163"/>
      <c r="L473" s="163"/>
      <c r="M473" s="163"/>
      <c r="N473" s="102"/>
      <c r="O473" s="103"/>
    </row>
    <row r="474" spans="1:15" ht="30" x14ac:dyDescent="0.3">
      <c r="A474" s="174" t="s">
        <v>1585</v>
      </c>
      <c r="B474" s="97" t="s">
        <v>901</v>
      </c>
      <c r="C474" s="97" t="s">
        <v>3431</v>
      </c>
      <c r="D474" s="108">
        <v>1</v>
      </c>
      <c r="E474" s="108" t="s">
        <v>388</v>
      </c>
      <c r="F474" s="110"/>
      <c r="G474" s="110"/>
      <c r="H474" s="163"/>
      <c r="I474" s="163"/>
      <c r="J474" s="163"/>
      <c r="K474" s="163"/>
      <c r="L474" s="163"/>
      <c r="M474" s="163"/>
      <c r="N474" s="102"/>
      <c r="O474" s="103"/>
    </row>
    <row r="475" spans="1:15" ht="30" x14ac:dyDescent="0.3">
      <c r="A475" s="174"/>
      <c r="B475" s="97"/>
      <c r="C475" s="97" t="s">
        <v>3432</v>
      </c>
      <c r="D475" s="108">
        <v>1</v>
      </c>
      <c r="E475" s="108" t="s">
        <v>388</v>
      </c>
      <c r="F475" s="110"/>
      <c r="G475" s="110"/>
      <c r="H475" s="163"/>
      <c r="I475" s="163"/>
      <c r="J475" s="163"/>
      <c r="K475" s="163"/>
      <c r="L475" s="163"/>
      <c r="M475" s="163"/>
      <c r="N475" s="102"/>
      <c r="O475" s="103"/>
    </row>
    <row r="476" spans="1:15" ht="30" x14ac:dyDescent="0.3">
      <c r="A476" s="174"/>
      <c r="B476" s="97"/>
      <c r="C476" s="97" t="s">
        <v>3433</v>
      </c>
      <c r="D476" s="108">
        <v>1</v>
      </c>
      <c r="E476" s="108" t="s">
        <v>388</v>
      </c>
      <c r="F476" s="110"/>
      <c r="G476" s="110"/>
      <c r="H476" s="163"/>
      <c r="I476" s="163"/>
      <c r="J476" s="163"/>
      <c r="K476" s="163"/>
      <c r="L476" s="163"/>
      <c r="M476" s="163"/>
      <c r="N476" s="102"/>
      <c r="O476" s="103"/>
    </row>
    <row r="477" spans="1:15" ht="45" x14ac:dyDescent="0.3">
      <c r="A477" s="174" t="s">
        <v>913</v>
      </c>
      <c r="B477" s="97" t="s">
        <v>914</v>
      </c>
      <c r="C477" s="88" t="s">
        <v>3434</v>
      </c>
      <c r="D477" s="147">
        <v>1</v>
      </c>
      <c r="E477" s="147" t="s">
        <v>188</v>
      </c>
      <c r="F477" s="117"/>
      <c r="G477" s="124"/>
      <c r="H477" s="163"/>
      <c r="I477" s="163"/>
      <c r="J477" s="163"/>
      <c r="K477" s="163"/>
      <c r="L477" s="163"/>
      <c r="M477" s="163"/>
      <c r="N477" s="102"/>
      <c r="O477" s="103"/>
    </row>
    <row r="478" spans="1:15" ht="30" x14ac:dyDescent="0.3">
      <c r="A478" s="174"/>
      <c r="B478" s="98"/>
      <c r="C478" s="107" t="s">
        <v>3435</v>
      </c>
      <c r="D478" s="108">
        <v>1</v>
      </c>
      <c r="E478" s="147" t="s">
        <v>188</v>
      </c>
      <c r="F478" s="109"/>
      <c r="G478" s="110"/>
      <c r="H478" s="163"/>
      <c r="I478" s="163"/>
      <c r="J478" s="163"/>
      <c r="K478" s="163"/>
      <c r="L478" s="163"/>
      <c r="M478" s="163"/>
      <c r="N478" s="102"/>
      <c r="O478" s="103"/>
    </row>
    <row r="479" spans="1:15" ht="30" x14ac:dyDescent="0.3">
      <c r="A479" s="174"/>
      <c r="B479" s="117"/>
      <c r="C479" s="107" t="s">
        <v>3436</v>
      </c>
      <c r="D479" s="108">
        <v>1</v>
      </c>
      <c r="E479" s="108" t="s">
        <v>563</v>
      </c>
      <c r="F479" s="97"/>
      <c r="G479" s="110"/>
      <c r="H479" s="163"/>
      <c r="I479" s="163"/>
      <c r="J479" s="163"/>
      <c r="K479" s="163"/>
      <c r="L479" s="163"/>
      <c r="M479" s="163"/>
      <c r="N479" s="102"/>
      <c r="O479" s="103"/>
    </row>
    <row r="480" spans="1:15" x14ac:dyDescent="0.3">
      <c r="A480" s="174"/>
      <c r="B480" s="98"/>
      <c r="C480" s="107" t="s">
        <v>3437</v>
      </c>
      <c r="D480" s="108">
        <v>1</v>
      </c>
      <c r="E480" s="108" t="s">
        <v>218</v>
      </c>
      <c r="F480" s="97"/>
      <c r="G480" s="110"/>
      <c r="H480" s="163"/>
      <c r="I480" s="163"/>
      <c r="J480" s="163"/>
      <c r="K480" s="163"/>
      <c r="L480" s="163"/>
      <c r="M480" s="163"/>
      <c r="N480" s="102"/>
      <c r="O480" s="103"/>
    </row>
    <row r="481" spans="1:15" ht="45" x14ac:dyDescent="0.3">
      <c r="A481" s="174"/>
      <c r="B481" s="98"/>
      <c r="C481" s="107" t="s">
        <v>3438</v>
      </c>
      <c r="D481" s="108">
        <v>1</v>
      </c>
      <c r="E481" s="108" t="s">
        <v>218</v>
      </c>
      <c r="F481" s="97"/>
      <c r="G481" s="110"/>
      <c r="H481" s="163"/>
      <c r="I481" s="163"/>
      <c r="J481" s="163"/>
      <c r="K481" s="163"/>
      <c r="L481" s="163"/>
      <c r="M481" s="163"/>
      <c r="N481" s="102"/>
      <c r="O481" s="103"/>
    </row>
    <row r="482" spans="1:15" ht="30" x14ac:dyDescent="0.3">
      <c r="A482" s="174"/>
      <c r="B482" s="98"/>
      <c r="C482" s="107" t="s">
        <v>3439</v>
      </c>
      <c r="D482" s="108">
        <v>1</v>
      </c>
      <c r="E482" s="108" t="s">
        <v>218</v>
      </c>
      <c r="F482" s="97"/>
      <c r="G482" s="110"/>
      <c r="H482" s="163"/>
      <c r="I482" s="163"/>
      <c r="J482" s="163"/>
      <c r="K482" s="163"/>
      <c r="L482" s="163"/>
      <c r="M482" s="163"/>
      <c r="N482" s="102"/>
      <c r="O482" s="103"/>
    </row>
    <row r="483" spans="1:15" ht="30" x14ac:dyDescent="0.3">
      <c r="A483" s="174"/>
      <c r="B483" s="98"/>
      <c r="C483" s="107" t="s">
        <v>3440</v>
      </c>
      <c r="D483" s="108">
        <v>1</v>
      </c>
      <c r="E483" s="108" t="s">
        <v>218</v>
      </c>
      <c r="F483" s="97"/>
      <c r="G483" s="110"/>
      <c r="H483" s="163"/>
      <c r="I483" s="163"/>
      <c r="J483" s="163"/>
      <c r="K483" s="163"/>
      <c r="L483" s="163"/>
      <c r="M483" s="163"/>
      <c r="N483" s="102"/>
      <c r="O483" s="103"/>
    </row>
    <row r="484" spans="1:15" ht="30" x14ac:dyDescent="0.3">
      <c r="A484" s="174"/>
      <c r="B484" s="97"/>
      <c r="C484" s="107" t="s">
        <v>3441</v>
      </c>
      <c r="D484" s="108">
        <v>1</v>
      </c>
      <c r="E484" s="108" t="s">
        <v>563</v>
      </c>
      <c r="F484" s="97"/>
      <c r="G484" s="110"/>
      <c r="H484" s="163"/>
      <c r="I484" s="163"/>
      <c r="J484" s="163"/>
      <c r="K484" s="163"/>
      <c r="L484" s="163"/>
      <c r="M484" s="163"/>
      <c r="N484" s="102"/>
      <c r="O484" s="103"/>
    </row>
    <row r="485" spans="1:15" ht="30" x14ac:dyDescent="0.3">
      <c r="A485" s="174"/>
      <c r="B485" s="97"/>
      <c r="C485" s="107" t="s">
        <v>3442</v>
      </c>
      <c r="D485" s="108">
        <v>1</v>
      </c>
      <c r="E485" s="108" t="s">
        <v>2130</v>
      </c>
      <c r="F485" s="97" t="s">
        <v>3443</v>
      </c>
      <c r="G485" s="110"/>
      <c r="H485" s="163"/>
      <c r="I485" s="163"/>
      <c r="J485" s="163"/>
      <c r="K485" s="163"/>
      <c r="L485" s="163"/>
      <c r="M485" s="163"/>
      <c r="N485" s="102"/>
      <c r="O485" s="103"/>
    </row>
    <row r="486" spans="1:15" ht="30" x14ac:dyDescent="0.3">
      <c r="A486" s="174"/>
      <c r="B486" s="97"/>
      <c r="C486" s="107" t="s">
        <v>3444</v>
      </c>
      <c r="D486" s="108">
        <v>1</v>
      </c>
      <c r="E486" s="108" t="s">
        <v>2130</v>
      </c>
      <c r="F486" s="97" t="s">
        <v>3445</v>
      </c>
      <c r="G486" s="110"/>
      <c r="H486" s="163"/>
      <c r="I486" s="163"/>
      <c r="J486" s="163"/>
      <c r="K486" s="163"/>
      <c r="L486" s="163"/>
      <c r="M486" s="163"/>
      <c r="N486" s="102"/>
      <c r="O486" s="103"/>
    </row>
    <row r="487" spans="1:15" ht="30" x14ac:dyDescent="0.3">
      <c r="A487" s="174"/>
      <c r="B487" s="97"/>
      <c r="C487" s="107" t="s">
        <v>3446</v>
      </c>
      <c r="D487" s="108">
        <v>1</v>
      </c>
      <c r="E487" s="108" t="s">
        <v>2130</v>
      </c>
      <c r="F487" s="97" t="s">
        <v>3447</v>
      </c>
      <c r="G487" s="110"/>
      <c r="H487" s="163"/>
      <c r="I487" s="163"/>
      <c r="J487" s="163"/>
      <c r="K487" s="163"/>
      <c r="L487" s="163"/>
      <c r="M487" s="163"/>
      <c r="N487" s="102"/>
      <c r="O487" s="103"/>
    </row>
    <row r="488" spans="1:15" ht="30" x14ac:dyDescent="0.3">
      <c r="A488" s="174"/>
      <c r="B488" s="97"/>
      <c r="C488" s="107" t="s">
        <v>3448</v>
      </c>
      <c r="D488" s="108">
        <v>1</v>
      </c>
      <c r="E488" s="108" t="s">
        <v>2130</v>
      </c>
      <c r="F488" s="97" t="s">
        <v>3449</v>
      </c>
      <c r="G488" s="110"/>
      <c r="H488" s="163"/>
      <c r="I488" s="163"/>
      <c r="J488" s="163"/>
      <c r="K488" s="163"/>
      <c r="L488" s="163"/>
      <c r="M488" s="163"/>
      <c r="N488" s="102"/>
      <c r="O488" s="103"/>
    </row>
    <row r="489" spans="1:15" ht="30" x14ac:dyDescent="0.3">
      <c r="A489" s="174"/>
      <c r="B489" s="97"/>
      <c r="C489" s="88" t="s">
        <v>3450</v>
      </c>
      <c r="D489" s="108">
        <v>1</v>
      </c>
      <c r="E489" s="108" t="s">
        <v>563</v>
      </c>
      <c r="F489" s="109"/>
      <c r="G489" s="110"/>
      <c r="H489" s="163"/>
      <c r="I489" s="163"/>
      <c r="J489" s="163"/>
      <c r="K489" s="163"/>
      <c r="L489" s="163"/>
      <c r="M489" s="163"/>
      <c r="N489" s="102"/>
      <c r="O489" s="103"/>
    </row>
    <row r="490" spans="1:15" ht="30" x14ac:dyDescent="0.3">
      <c r="A490" s="174"/>
      <c r="B490" s="97"/>
      <c r="C490" s="88" t="s">
        <v>3451</v>
      </c>
      <c r="D490" s="108">
        <v>1</v>
      </c>
      <c r="E490" s="108" t="s">
        <v>2130</v>
      </c>
      <c r="F490" s="109"/>
      <c r="G490" s="110"/>
      <c r="H490" s="163"/>
      <c r="I490" s="163"/>
      <c r="J490" s="163"/>
      <c r="K490" s="163"/>
      <c r="L490" s="163"/>
      <c r="M490" s="163"/>
      <c r="N490" s="102"/>
      <c r="O490" s="103"/>
    </row>
    <row r="491" spans="1:15" x14ac:dyDescent="0.3">
      <c r="A491" s="169"/>
      <c r="B491" s="763" t="s">
        <v>1591</v>
      </c>
      <c r="C491" s="764"/>
      <c r="D491" s="764"/>
      <c r="E491" s="764"/>
      <c r="F491" s="764"/>
      <c r="G491" s="765"/>
      <c r="H491" s="163">
        <f>H492+H508+H522+H530+H541+H565+H573+H579+H545</f>
        <v>92</v>
      </c>
      <c r="I491" s="163">
        <f>I492+I508+I522+I530+I541+I565+I573+I579+I545</f>
        <v>184</v>
      </c>
      <c r="J491" s="163"/>
      <c r="K491" s="163"/>
      <c r="L491" s="163"/>
      <c r="M491" s="163"/>
      <c r="N491" s="102"/>
      <c r="O491" s="103"/>
    </row>
    <row r="492" spans="1:15" x14ac:dyDescent="0.3">
      <c r="A492" s="168" t="s">
        <v>119</v>
      </c>
      <c r="B492" s="766" t="s">
        <v>120</v>
      </c>
      <c r="C492" s="762"/>
      <c r="D492" s="762"/>
      <c r="E492" s="762"/>
      <c r="F492" s="762"/>
      <c r="G492" s="767"/>
      <c r="H492" s="163">
        <f>SUM(D493:D507)</f>
        <v>15</v>
      </c>
      <c r="I492" s="163">
        <f>COUNT(D493:D507)*2</f>
        <v>30</v>
      </c>
      <c r="J492" s="163"/>
      <c r="K492" s="163"/>
      <c r="L492" s="163"/>
      <c r="M492" s="163"/>
      <c r="N492" s="102"/>
      <c r="O492" s="103"/>
    </row>
    <row r="493" spans="1:15" ht="30" x14ac:dyDescent="0.3">
      <c r="A493" s="168" t="s">
        <v>1592</v>
      </c>
      <c r="B493" s="88" t="s">
        <v>1593</v>
      </c>
      <c r="C493" s="88" t="s">
        <v>3452</v>
      </c>
      <c r="D493" s="108">
        <v>1</v>
      </c>
      <c r="E493" s="108" t="s">
        <v>388</v>
      </c>
      <c r="F493" s="88" t="s">
        <v>3453</v>
      </c>
      <c r="G493" s="109"/>
      <c r="H493" s="163"/>
      <c r="I493" s="163"/>
      <c r="J493" s="163"/>
      <c r="K493" s="163"/>
      <c r="L493" s="163"/>
      <c r="M493" s="163"/>
      <c r="N493" s="102"/>
      <c r="O493" s="103"/>
    </row>
    <row r="494" spans="1:15" ht="45" x14ac:dyDescent="0.3">
      <c r="A494" s="168" t="s">
        <v>146</v>
      </c>
      <c r="B494" s="88"/>
      <c r="C494" s="107" t="s">
        <v>3454</v>
      </c>
      <c r="D494" s="111">
        <v>1</v>
      </c>
      <c r="E494" s="108" t="s">
        <v>388</v>
      </c>
      <c r="F494" s="109" t="s">
        <v>3455</v>
      </c>
      <c r="G494" s="109"/>
      <c r="H494" s="163"/>
      <c r="I494" s="163"/>
      <c r="J494" s="163"/>
      <c r="K494" s="163"/>
      <c r="L494" s="163"/>
      <c r="M494" s="163"/>
      <c r="N494" s="102"/>
      <c r="O494" s="103"/>
    </row>
    <row r="495" spans="1:15" ht="30" x14ac:dyDescent="0.3">
      <c r="A495" s="168"/>
      <c r="B495" s="88"/>
      <c r="C495" s="107" t="s">
        <v>3456</v>
      </c>
      <c r="D495" s="111">
        <v>1</v>
      </c>
      <c r="E495" s="108" t="s">
        <v>388</v>
      </c>
      <c r="F495" s="109"/>
      <c r="G495" s="109"/>
      <c r="H495" s="163"/>
      <c r="I495" s="163"/>
      <c r="J495" s="163"/>
      <c r="K495" s="163"/>
      <c r="L495" s="163"/>
      <c r="M495" s="163"/>
      <c r="N495" s="102"/>
      <c r="O495" s="103"/>
    </row>
    <row r="496" spans="1:15" ht="30" x14ac:dyDescent="0.3">
      <c r="A496" s="168" t="s">
        <v>3457</v>
      </c>
      <c r="B496" s="88" t="s">
        <v>3458</v>
      </c>
      <c r="C496" s="88" t="s">
        <v>3459</v>
      </c>
      <c r="D496" s="108">
        <v>1</v>
      </c>
      <c r="E496" s="108" t="s">
        <v>388</v>
      </c>
      <c r="F496" s="109"/>
      <c r="G496" s="109"/>
      <c r="H496" s="163"/>
      <c r="I496" s="163"/>
      <c r="J496" s="163"/>
      <c r="K496" s="163"/>
      <c r="L496" s="163"/>
      <c r="M496" s="163"/>
      <c r="N496" s="102"/>
      <c r="O496" s="103"/>
    </row>
    <row r="497" spans="1:15" x14ac:dyDescent="0.3">
      <c r="A497" s="168"/>
      <c r="B497" s="88"/>
      <c r="C497" s="88" t="s">
        <v>3460</v>
      </c>
      <c r="D497" s="108">
        <v>1</v>
      </c>
      <c r="E497" s="108" t="s">
        <v>563</v>
      </c>
      <c r="F497" s="109"/>
      <c r="G497" s="109"/>
      <c r="H497" s="163"/>
      <c r="I497" s="163"/>
      <c r="J497" s="163"/>
      <c r="K497" s="163"/>
      <c r="L497" s="163"/>
      <c r="M497" s="163"/>
      <c r="N497" s="102"/>
      <c r="O497" s="103"/>
    </row>
    <row r="498" spans="1:15" ht="30" x14ac:dyDescent="0.3">
      <c r="A498" s="168"/>
      <c r="B498" s="88" t="s">
        <v>3461</v>
      </c>
      <c r="C498" s="88" t="s">
        <v>3462</v>
      </c>
      <c r="D498" s="108">
        <v>1</v>
      </c>
      <c r="E498" s="108" t="s">
        <v>388</v>
      </c>
      <c r="F498" s="88" t="s">
        <v>3463</v>
      </c>
      <c r="G498" s="109"/>
      <c r="H498" s="163"/>
      <c r="I498" s="163"/>
      <c r="J498" s="163"/>
      <c r="K498" s="163"/>
      <c r="L498" s="163"/>
      <c r="M498" s="163"/>
      <c r="N498" s="102"/>
      <c r="O498" s="103"/>
    </row>
    <row r="499" spans="1:15" ht="30" x14ac:dyDescent="0.3">
      <c r="A499" s="168"/>
      <c r="B499" s="88"/>
      <c r="C499" s="88" t="s">
        <v>3464</v>
      </c>
      <c r="D499" s="108">
        <v>1</v>
      </c>
      <c r="E499" s="108" t="s">
        <v>388</v>
      </c>
      <c r="F499" s="88" t="s">
        <v>3463</v>
      </c>
      <c r="G499" s="109"/>
      <c r="H499" s="163"/>
      <c r="I499" s="163"/>
      <c r="J499" s="163"/>
      <c r="K499" s="163"/>
      <c r="L499" s="163"/>
      <c r="M499" s="163"/>
      <c r="N499" s="102"/>
      <c r="O499" s="103"/>
    </row>
    <row r="500" spans="1:15" ht="30" x14ac:dyDescent="0.3">
      <c r="A500" s="168"/>
      <c r="B500" s="88"/>
      <c r="C500" s="88" t="s">
        <v>3465</v>
      </c>
      <c r="D500" s="108">
        <v>1</v>
      </c>
      <c r="E500" s="108" t="s">
        <v>388</v>
      </c>
      <c r="F500" s="88" t="s">
        <v>3463</v>
      </c>
      <c r="G500" s="109"/>
      <c r="H500" s="163"/>
      <c r="I500" s="163"/>
      <c r="J500" s="163"/>
      <c r="K500" s="163"/>
      <c r="L500" s="163"/>
      <c r="M500" s="163"/>
      <c r="N500" s="102"/>
      <c r="O500" s="103"/>
    </row>
    <row r="501" spans="1:15" ht="30" x14ac:dyDescent="0.3">
      <c r="A501" s="168"/>
      <c r="B501" s="88"/>
      <c r="C501" s="88" t="s">
        <v>3466</v>
      </c>
      <c r="D501" s="108">
        <v>1</v>
      </c>
      <c r="E501" s="108" t="s">
        <v>388</v>
      </c>
      <c r="F501" s="88" t="s">
        <v>3463</v>
      </c>
      <c r="G501" s="109"/>
      <c r="H501" s="163"/>
      <c r="I501" s="163"/>
      <c r="J501" s="163"/>
      <c r="K501" s="163"/>
      <c r="L501" s="163"/>
      <c r="M501" s="163"/>
      <c r="N501" s="102"/>
      <c r="O501" s="103"/>
    </row>
    <row r="502" spans="1:15" ht="30" x14ac:dyDescent="0.3">
      <c r="A502" s="168"/>
      <c r="B502" s="88"/>
      <c r="C502" s="88" t="s">
        <v>3467</v>
      </c>
      <c r="D502" s="108">
        <v>1</v>
      </c>
      <c r="E502" s="108" t="s">
        <v>388</v>
      </c>
      <c r="F502" s="88" t="s">
        <v>3463</v>
      </c>
      <c r="G502" s="109"/>
      <c r="H502" s="163"/>
      <c r="I502" s="163"/>
      <c r="J502" s="163"/>
      <c r="K502" s="163"/>
      <c r="L502" s="163"/>
      <c r="M502" s="163"/>
      <c r="N502" s="102"/>
      <c r="O502" s="103"/>
    </row>
    <row r="503" spans="1:15" ht="45" x14ac:dyDescent="0.3">
      <c r="A503" s="168"/>
      <c r="B503" s="88"/>
      <c r="C503" s="88" t="s">
        <v>3468</v>
      </c>
      <c r="D503" s="108">
        <v>1</v>
      </c>
      <c r="E503" s="108" t="s">
        <v>388</v>
      </c>
      <c r="F503" s="117"/>
      <c r="G503" s="109"/>
      <c r="H503" s="163"/>
      <c r="I503" s="163"/>
      <c r="J503" s="163"/>
      <c r="K503" s="163"/>
      <c r="L503" s="163"/>
      <c r="M503" s="163"/>
      <c r="N503" s="102"/>
      <c r="O503" s="103"/>
    </row>
    <row r="504" spans="1:15" ht="45" x14ac:dyDescent="0.3">
      <c r="A504" s="168"/>
      <c r="B504" s="88"/>
      <c r="C504" s="88" t="s">
        <v>3469</v>
      </c>
      <c r="D504" s="108">
        <v>1</v>
      </c>
      <c r="E504" s="108" t="s">
        <v>388</v>
      </c>
      <c r="F504" s="88"/>
      <c r="G504" s="109"/>
      <c r="H504" s="163"/>
      <c r="I504" s="163"/>
      <c r="J504" s="163"/>
      <c r="K504" s="163"/>
      <c r="L504" s="163"/>
      <c r="M504" s="163"/>
      <c r="N504" s="102"/>
      <c r="O504" s="103"/>
    </row>
    <row r="505" spans="1:15" ht="30" x14ac:dyDescent="0.3">
      <c r="A505" s="168"/>
      <c r="B505" s="88"/>
      <c r="C505" s="88" t="s">
        <v>3470</v>
      </c>
      <c r="D505" s="108">
        <v>1</v>
      </c>
      <c r="E505" s="108" t="s">
        <v>388</v>
      </c>
      <c r="F505" s="88" t="s">
        <v>3471</v>
      </c>
      <c r="G505" s="109"/>
      <c r="H505" s="163"/>
      <c r="I505" s="163"/>
      <c r="J505" s="163"/>
      <c r="K505" s="163"/>
      <c r="L505" s="163"/>
      <c r="M505" s="163"/>
      <c r="N505" s="102"/>
      <c r="O505" s="103"/>
    </row>
    <row r="506" spans="1:15" ht="30" x14ac:dyDescent="0.3">
      <c r="A506" s="168"/>
      <c r="B506" s="88"/>
      <c r="C506" s="88" t="s">
        <v>3472</v>
      </c>
      <c r="D506" s="108">
        <v>1</v>
      </c>
      <c r="E506" s="108" t="s">
        <v>388</v>
      </c>
      <c r="F506" s="88"/>
      <c r="G506" s="109"/>
      <c r="H506" s="163"/>
      <c r="I506" s="163"/>
      <c r="J506" s="163"/>
      <c r="K506" s="163"/>
      <c r="L506" s="163"/>
      <c r="M506" s="163"/>
      <c r="N506" s="102"/>
      <c r="O506" s="103"/>
    </row>
    <row r="507" spans="1:15" ht="45" x14ac:dyDescent="0.3">
      <c r="A507" s="168"/>
      <c r="B507" s="88"/>
      <c r="C507" s="88" t="s">
        <v>3473</v>
      </c>
      <c r="D507" s="108">
        <v>1</v>
      </c>
      <c r="E507" s="108" t="s">
        <v>388</v>
      </c>
      <c r="F507" s="88"/>
      <c r="G507" s="109"/>
      <c r="H507" s="163"/>
      <c r="I507" s="163"/>
      <c r="J507" s="163"/>
      <c r="K507" s="163"/>
      <c r="L507" s="163"/>
      <c r="M507" s="163"/>
      <c r="N507" s="102"/>
      <c r="O507" s="103"/>
    </row>
    <row r="508" spans="1:15" x14ac:dyDescent="0.3">
      <c r="A508" s="168" t="s">
        <v>121</v>
      </c>
      <c r="B508" s="766" t="s">
        <v>1596</v>
      </c>
      <c r="C508" s="762"/>
      <c r="D508" s="762"/>
      <c r="E508" s="762"/>
      <c r="F508" s="762"/>
      <c r="G508" s="767"/>
      <c r="H508" s="163">
        <f>SUM(D509:D521)</f>
        <v>13</v>
      </c>
      <c r="I508" s="163">
        <f>COUNT(D509:D521)*2</f>
        <v>26</v>
      </c>
      <c r="J508" s="163"/>
      <c r="K508" s="163"/>
      <c r="L508" s="163"/>
      <c r="M508" s="163"/>
      <c r="N508" s="102"/>
      <c r="O508" s="103"/>
    </row>
    <row r="509" spans="1:15" ht="30" x14ac:dyDescent="0.3">
      <c r="A509" s="168" t="s">
        <v>3474</v>
      </c>
      <c r="B509" s="97" t="s">
        <v>1598</v>
      </c>
      <c r="C509" s="88" t="s">
        <v>3475</v>
      </c>
      <c r="D509" s="108">
        <v>1</v>
      </c>
      <c r="E509" s="108" t="s">
        <v>388</v>
      </c>
      <c r="F509" s="109"/>
      <c r="G509" s="109"/>
      <c r="H509" s="163"/>
      <c r="I509" s="163"/>
      <c r="J509" s="163"/>
      <c r="K509" s="163"/>
      <c r="L509" s="163"/>
      <c r="M509" s="163"/>
      <c r="N509" s="102"/>
      <c r="O509" s="103"/>
    </row>
    <row r="510" spans="1:15" ht="30" x14ac:dyDescent="0.3">
      <c r="A510" s="168" t="s">
        <v>146</v>
      </c>
      <c r="B510" s="97"/>
      <c r="C510" s="88" t="s">
        <v>3476</v>
      </c>
      <c r="D510" s="108">
        <v>1</v>
      </c>
      <c r="E510" s="108" t="s">
        <v>563</v>
      </c>
      <c r="F510" s="109"/>
      <c r="G510" s="109"/>
      <c r="H510" s="163"/>
      <c r="I510" s="163"/>
      <c r="J510" s="163"/>
      <c r="K510" s="163"/>
      <c r="L510" s="163"/>
      <c r="M510" s="163"/>
      <c r="N510" s="102"/>
      <c r="O510" s="103"/>
    </row>
    <row r="511" spans="1:15" ht="30" x14ac:dyDescent="0.3">
      <c r="A511" s="168"/>
      <c r="B511" s="97"/>
      <c r="C511" s="88" t="s">
        <v>3477</v>
      </c>
      <c r="D511" s="108">
        <v>1</v>
      </c>
      <c r="E511" s="108" t="s">
        <v>563</v>
      </c>
      <c r="F511" s="109"/>
      <c r="G511" s="109"/>
      <c r="H511" s="163"/>
      <c r="I511" s="163"/>
      <c r="J511" s="163"/>
      <c r="K511" s="163"/>
      <c r="L511" s="163"/>
      <c r="M511" s="163"/>
      <c r="N511" s="102"/>
      <c r="O511" s="103"/>
    </row>
    <row r="512" spans="1:15" ht="30" x14ac:dyDescent="0.3">
      <c r="A512" s="168"/>
      <c r="B512" s="97"/>
      <c r="C512" s="88" t="s">
        <v>3478</v>
      </c>
      <c r="D512" s="108">
        <v>1</v>
      </c>
      <c r="E512" s="108" t="s">
        <v>563</v>
      </c>
      <c r="F512" s="109"/>
      <c r="G512" s="109"/>
      <c r="H512" s="163"/>
      <c r="I512" s="163"/>
      <c r="J512" s="163"/>
      <c r="K512" s="163"/>
      <c r="L512" s="163"/>
      <c r="M512" s="163"/>
      <c r="N512" s="102"/>
      <c r="O512" s="103"/>
    </row>
    <row r="513" spans="1:15" ht="30" x14ac:dyDescent="0.3">
      <c r="A513" s="168" t="s">
        <v>3479</v>
      </c>
      <c r="B513" s="97" t="s">
        <v>3480</v>
      </c>
      <c r="C513" s="88" t="s">
        <v>3481</v>
      </c>
      <c r="D513" s="108">
        <v>1</v>
      </c>
      <c r="E513" s="108" t="s">
        <v>563</v>
      </c>
      <c r="F513" s="109"/>
      <c r="G513" s="109"/>
      <c r="H513" s="163"/>
      <c r="I513" s="163"/>
      <c r="J513" s="163"/>
      <c r="K513" s="163"/>
      <c r="L513" s="163"/>
      <c r="M513" s="163"/>
      <c r="N513" s="102"/>
      <c r="O513" s="103"/>
    </row>
    <row r="514" spans="1:15" ht="30" x14ac:dyDescent="0.3">
      <c r="A514" s="168"/>
      <c r="B514" s="97"/>
      <c r="C514" s="88" t="s">
        <v>3482</v>
      </c>
      <c r="D514" s="108">
        <v>1</v>
      </c>
      <c r="E514" s="108" t="s">
        <v>563</v>
      </c>
      <c r="F514" s="88" t="s">
        <v>3483</v>
      </c>
      <c r="G514" s="109"/>
      <c r="H514" s="163"/>
      <c r="I514" s="163"/>
      <c r="J514" s="163"/>
      <c r="K514" s="163"/>
      <c r="L514" s="163"/>
      <c r="M514" s="163"/>
      <c r="N514" s="102"/>
      <c r="O514" s="103"/>
    </row>
    <row r="515" spans="1:15" ht="30" x14ac:dyDescent="0.3">
      <c r="A515" s="168"/>
      <c r="B515" s="97"/>
      <c r="C515" s="88" t="s">
        <v>3484</v>
      </c>
      <c r="D515" s="108">
        <v>1</v>
      </c>
      <c r="E515" s="108" t="s">
        <v>563</v>
      </c>
      <c r="F515" s="109"/>
      <c r="G515" s="109"/>
      <c r="H515" s="163"/>
      <c r="I515" s="163"/>
      <c r="J515" s="163"/>
      <c r="K515" s="163"/>
      <c r="L515" s="163"/>
      <c r="M515" s="163"/>
      <c r="N515" s="102"/>
      <c r="O515" s="103"/>
    </row>
    <row r="516" spans="1:15" ht="45" x14ac:dyDescent="0.3">
      <c r="A516" s="168"/>
      <c r="B516" s="97"/>
      <c r="C516" s="88" t="s">
        <v>3485</v>
      </c>
      <c r="D516" s="108">
        <v>1</v>
      </c>
      <c r="E516" s="108" t="s">
        <v>247</v>
      </c>
      <c r="F516" s="109"/>
      <c r="G516" s="109"/>
      <c r="H516" s="163"/>
      <c r="I516" s="163"/>
      <c r="J516" s="163"/>
      <c r="K516" s="163"/>
      <c r="L516" s="163"/>
      <c r="M516" s="163"/>
      <c r="N516" s="102"/>
      <c r="O516" s="103"/>
    </row>
    <row r="517" spans="1:15" ht="30" x14ac:dyDescent="0.3">
      <c r="A517" s="168"/>
      <c r="B517" s="97"/>
      <c r="C517" s="88" t="s">
        <v>3486</v>
      </c>
      <c r="D517" s="108">
        <v>1</v>
      </c>
      <c r="E517" s="108" t="s">
        <v>563</v>
      </c>
      <c r="F517" s="109"/>
      <c r="G517" s="109"/>
      <c r="H517" s="163"/>
      <c r="I517" s="163"/>
      <c r="J517" s="163"/>
      <c r="K517" s="163"/>
      <c r="L517" s="163"/>
      <c r="M517" s="163"/>
      <c r="N517" s="102"/>
      <c r="O517" s="103"/>
    </row>
    <row r="518" spans="1:15" ht="30" x14ac:dyDescent="0.3">
      <c r="A518" s="168"/>
      <c r="B518" s="97"/>
      <c r="C518" s="88" t="s">
        <v>3487</v>
      </c>
      <c r="D518" s="108">
        <v>1</v>
      </c>
      <c r="E518" s="108" t="s">
        <v>563</v>
      </c>
      <c r="F518" s="109"/>
      <c r="G518" s="109"/>
      <c r="H518" s="163"/>
      <c r="I518" s="163"/>
      <c r="J518" s="163"/>
      <c r="K518" s="163"/>
      <c r="L518" s="163"/>
      <c r="M518" s="163"/>
      <c r="N518" s="102"/>
      <c r="O518" s="103"/>
    </row>
    <row r="519" spans="1:15" ht="45" x14ac:dyDescent="0.3">
      <c r="A519" s="168" t="s">
        <v>3488</v>
      </c>
      <c r="B519" s="97" t="s">
        <v>3489</v>
      </c>
      <c r="C519" s="88" t="s">
        <v>3490</v>
      </c>
      <c r="D519" s="108">
        <v>1</v>
      </c>
      <c r="E519" s="108" t="s">
        <v>247</v>
      </c>
      <c r="F519" s="109"/>
      <c r="G519" s="109"/>
      <c r="H519" s="163"/>
      <c r="I519" s="163"/>
      <c r="J519" s="163"/>
      <c r="K519" s="163"/>
      <c r="L519" s="163"/>
      <c r="M519" s="163"/>
      <c r="N519" s="102"/>
      <c r="O519" s="103"/>
    </row>
    <row r="520" spans="1:15" ht="30" x14ac:dyDescent="0.3">
      <c r="A520" s="168"/>
      <c r="B520" s="143"/>
      <c r="C520" s="126" t="s">
        <v>3491</v>
      </c>
      <c r="D520" s="147">
        <v>1</v>
      </c>
      <c r="E520" s="108" t="s">
        <v>247</v>
      </c>
      <c r="F520" s="127"/>
      <c r="G520" s="127"/>
      <c r="H520" s="163"/>
      <c r="I520" s="163"/>
      <c r="J520" s="163"/>
      <c r="K520" s="163"/>
      <c r="L520" s="163"/>
      <c r="M520" s="163"/>
      <c r="N520" s="102"/>
      <c r="O520" s="103"/>
    </row>
    <row r="521" spans="1:15" ht="30" x14ac:dyDescent="0.3">
      <c r="A521" s="168"/>
      <c r="B521" s="97"/>
      <c r="C521" s="88" t="s">
        <v>3492</v>
      </c>
      <c r="D521" s="108">
        <v>1</v>
      </c>
      <c r="E521" s="108" t="s">
        <v>247</v>
      </c>
      <c r="F521" s="109"/>
      <c r="G521" s="109"/>
      <c r="H521" s="163"/>
      <c r="I521" s="163"/>
      <c r="J521" s="163"/>
      <c r="K521" s="163"/>
      <c r="L521" s="163"/>
      <c r="M521" s="163"/>
      <c r="N521" s="102"/>
      <c r="O521" s="103"/>
    </row>
    <row r="522" spans="1:15" x14ac:dyDescent="0.3">
      <c r="A522" s="168" t="s">
        <v>123</v>
      </c>
      <c r="B522" s="766" t="s">
        <v>4556</v>
      </c>
      <c r="C522" s="762"/>
      <c r="D522" s="762"/>
      <c r="E522" s="762"/>
      <c r="F522" s="762"/>
      <c r="G522" s="767"/>
      <c r="H522" s="163">
        <f>SUM(D523:D529)</f>
        <v>7</v>
      </c>
      <c r="I522" s="163">
        <f>COUNT(D523:D529)*2</f>
        <v>14</v>
      </c>
      <c r="J522" s="163"/>
      <c r="K522" s="163"/>
      <c r="L522" s="163"/>
      <c r="M522" s="163"/>
      <c r="N522" s="102"/>
      <c r="O522" s="103"/>
    </row>
    <row r="523" spans="1:15" ht="45" x14ac:dyDescent="0.3">
      <c r="A523" s="168" t="s">
        <v>920</v>
      </c>
      <c r="B523" s="97" t="s">
        <v>921</v>
      </c>
      <c r="C523" s="88" t="s">
        <v>3493</v>
      </c>
      <c r="D523" s="108">
        <v>1</v>
      </c>
      <c r="E523" s="108" t="s">
        <v>388</v>
      </c>
      <c r="F523" s="109"/>
      <c r="G523" s="109"/>
      <c r="H523" s="163"/>
      <c r="I523" s="163"/>
      <c r="J523" s="163"/>
      <c r="K523" s="163"/>
      <c r="L523" s="163"/>
      <c r="M523" s="163"/>
      <c r="N523" s="102"/>
      <c r="O523" s="103"/>
    </row>
    <row r="524" spans="1:15" ht="45" x14ac:dyDescent="0.3">
      <c r="A524" s="168" t="s">
        <v>924</v>
      </c>
      <c r="B524" s="97" t="s">
        <v>925</v>
      </c>
      <c r="C524" s="88" t="s">
        <v>3494</v>
      </c>
      <c r="D524" s="108">
        <v>1</v>
      </c>
      <c r="E524" s="108" t="s">
        <v>388</v>
      </c>
      <c r="F524" s="88" t="s">
        <v>4445</v>
      </c>
      <c r="G524" s="109"/>
      <c r="H524" s="163"/>
      <c r="I524" s="163"/>
      <c r="J524" s="163"/>
      <c r="K524" s="163"/>
      <c r="L524" s="163"/>
      <c r="M524" s="163"/>
      <c r="N524" s="102"/>
      <c r="O524" s="103"/>
    </row>
    <row r="525" spans="1:15" ht="45" x14ac:dyDescent="0.3">
      <c r="A525" s="168" t="s">
        <v>927</v>
      </c>
      <c r="B525" s="88" t="s">
        <v>928</v>
      </c>
      <c r="C525" s="143" t="s">
        <v>4210</v>
      </c>
      <c r="D525" s="147">
        <v>1</v>
      </c>
      <c r="E525" s="147" t="s">
        <v>247</v>
      </c>
      <c r="F525" s="88" t="s">
        <v>4221</v>
      </c>
      <c r="G525" s="109"/>
      <c r="H525" s="163"/>
      <c r="I525" s="163"/>
      <c r="J525" s="163"/>
      <c r="K525" s="163"/>
      <c r="L525" s="163"/>
      <c r="M525" s="163"/>
      <c r="N525" s="102"/>
      <c r="O525" s="103"/>
    </row>
    <row r="526" spans="1:15" ht="30" x14ac:dyDescent="0.3">
      <c r="A526" s="168"/>
      <c r="B526" s="142"/>
      <c r="C526" s="24" t="s">
        <v>4211</v>
      </c>
      <c r="D526" s="211">
        <v>1</v>
      </c>
      <c r="E526" s="211" t="s">
        <v>388</v>
      </c>
      <c r="F526" s="149" t="s">
        <v>4222</v>
      </c>
      <c r="G526" s="118"/>
      <c r="H526" s="163"/>
      <c r="I526" s="163"/>
      <c r="J526" s="163"/>
      <c r="K526" s="163"/>
      <c r="L526" s="163"/>
      <c r="M526" s="163"/>
      <c r="N526" s="102"/>
      <c r="O526" s="103"/>
    </row>
    <row r="527" spans="1:15" ht="30" x14ac:dyDescent="0.3">
      <c r="A527" s="168"/>
      <c r="B527" s="142"/>
      <c r="C527" s="24" t="s">
        <v>4212</v>
      </c>
      <c r="D527" s="211">
        <v>1</v>
      </c>
      <c r="E527" s="211" t="s">
        <v>563</v>
      </c>
      <c r="F527" s="149" t="s">
        <v>4223</v>
      </c>
      <c r="G527" s="118"/>
      <c r="H527" s="163"/>
      <c r="I527" s="163"/>
      <c r="J527" s="163"/>
      <c r="K527" s="163"/>
      <c r="L527" s="163"/>
      <c r="M527" s="163"/>
      <c r="N527" s="102"/>
      <c r="O527" s="103"/>
    </row>
    <row r="528" spans="1:15" ht="45" x14ac:dyDescent="0.3">
      <c r="A528" s="168" t="s">
        <v>4213</v>
      </c>
      <c r="B528" s="142" t="s">
        <v>4215</v>
      </c>
      <c r="C528" s="24" t="s">
        <v>4216</v>
      </c>
      <c r="D528" s="211">
        <v>1</v>
      </c>
      <c r="E528" s="211" t="s">
        <v>563</v>
      </c>
      <c r="F528" s="149" t="s">
        <v>4217</v>
      </c>
      <c r="G528" s="118"/>
      <c r="H528" s="163"/>
      <c r="I528" s="163"/>
      <c r="J528" s="163"/>
      <c r="K528" s="163"/>
      <c r="L528" s="163"/>
      <c r="M528" s="163"/>
      <c r="N528" s="102"/>
      <c r="O528" s="103"/>
    </row>
    <row r="529" spans="1:15" ht="45" x14ac:dyDescent="0.3">
      <c r="A529" s="168" t="s">
        <v>4214</v>
      </c>
      <c r="B529" s="142" t="s">
        <v>4218</v>
      </c>
      <c r="C529" s="24" t="s">
        <v>4219</v>
      </c>
      <c r="D529" s="211">
        <v>1</v>
      </c>
      <c r="E529" s="211" t="s">
        <v>388</v>
      </c>
      <c r="F529" s="149" t="s">
        <v>4220</v>
      </c>
      <c r="G529" s="118"/>
      <c r="H529" s="163"/>
      <c r="I529" s="163"/>
      <c r="J529" s="163"/>
      <c r="K529" s="163"/>
      <c r="L529" s="163"/>
      <c r="M529" s="163"/>
      <c r="N529" s="102"/>
      <c r="O529" s="103"/>
    </row>
    <row r="530" spans="1:15" x14ac:dyDescent="0.3">
      <c r="A530" s="168" t="s">
        <v>124</v>
      </c>
      <c r="B530" s="766" t="s">
        <v>4560</v>
      </c>
      <c r="C530" s="835"/>
      <c r="D530" s="835"/>
      <c r="E530" s="835"/>
      <c r="F530" s="762"/>
      <c r="G530" s="767"/>
      <c r="H530" s="163">
        <f>SUM(D531:D540)</f>
        <v>10</v>
      </c>
      <c r="I530" s="163">
        <f>COUNT(D531:D540)*2</f>
        <v>20</v>
      </c>
      <c r="J530" s="163"/>
      <c r="K530" s="163"/>
      <c r="L530" s="163"/>
      <c r="M530" s="163"/>
      <c r="N530" s="102"/>
      <c r="O530" s="103"/>
    </row>
    <row r="531" spans="1:15" ht="45" x14ac:dyDescent="0.3">
      <c r="A531" s="168" t="s">
        <v>932</v>
      </c>
      <c r="B531" s="97" t="s">
        <v>933</v>
      </c>
      <c r="C531" s="88" t="s">
        <v>3495</v>
      </c>
      <c r="D531" s="108">
        <v>1</v>
      </c>
      <c r="E531" s="108" t="s">
        <v>563</v>
      </c>
      <c r="F531" s="109"/>
      <c r="G531" s="109"/>
      <c r="H531" s="163"/>
      <c r="I531" s="163"/>
      <c r="J531" s="163"/>
      <c r="K531" s="163"/>
      <c r="L531" s="163"/>
      <c r="M531" s="163"/>
      <c r="N531" s="102"/>
      <c r="O531" s="103"/>
    </row>
    <row r="532" spans="1:15" ht="30" x14ac:dyDescent="0.3">
      <c r="A532" s="169" t="s">
        <v>146</v>
      </c>
      <c r="B532" s="97"/>
      <c r="C532" s="88" t="s">
        <v>3496</v>
      </c>
      <c r="D532" s="108">
        <v>1</v>
      </c>
      <c r="E532" s="108" t="s">
        <v>563</v>
      </c>
      <c r="F532" s="109"/>
      <c r="G532" s="109"/>
      <c r="H532" s="163"/>
      <c r="I532" s="163"/>
      <c r="J532" s="163"/>
      <c r="K532" s="163"/>
      <c r="L532" s="163"/>
      <c r="M532" s="163"/>
      <c r="N532" s="102"/>
      <c r="O532" s="103"/>
    </row>
    <row r="533" spans="1:15" ht="30" x14ac:dyDescent="0.3">
      <c r="A533" s="169" t="s">
        <v>146</v>
      </c>
      <c r="B533" s="97"/>
      <c r="C533" s="97" t="s">
        <v>3497</v>
      </c>
      <c r="D533" s="108">
        <v>1</v>
      </c>
      <c r="E533" s="108" t="s">
        <v>563</v>
      </c>
      <c r="F533" s="109"/>
      <c r="G533" s="109"/>
      <c r="H533" s="163"/>
      <c r="I533" s="163"/>
      <c r="J533" s="163"/>
      <c r="K533" s="163"/>
      <c r="L533" s="163"/>
      <c r="M533" s="163"/>
      <c r="N533" s="102"/>
      <c r="O533" s="103"/>
    </row>
    <row r="534" spans="1:15" ht="45" x14ac:dyDescent="0.3">
      <c r="A534" s="168" t="s">
        <v>936</v>
      </c>
      <c r="B534" s="97" t="s">
        <v>937</v>
      </c>
      <c r="C534" s="97" t="s">
        <v>3498</v>
      </c>
      <c r="D534" s="108">
        <v>1</v>
      </c>
      <c r="E534" s="108" t="s">
        <v>563</v>
      </c>
      <c r="F534" s="109"/>
      <c r="G534" s="109"/>
      <c r="H534" s="163"/>
      <c r="I534" s="163"/>
      <c r="J534" s="163"/>
      <c r="K534" s="163"/>
      <c r="L534" s="163"/>
      <c r="M534" s="163"/>
      <c r="N534" s="102"/>
      <c r="O534" s="103"/>
    </row>
    <row r="535" spans="1:15" ht="30" x14ac:dyDescent="0.3">
      <c r="A535" s="168"/>
      <c r="B535" s="97"/>
      <c r="C535" s="97" t="s">
        <v>3499</v>
      </c>
      <c r="D535" s="108">
        <v>1</v>
      </c>
      <c r="E535" s="108" t="s">
        <v>563</v>
      </c>
      <c r="F535" s="109"/>
      <c r="G535" s="109"/>
      <c r="H535" s="163"/>
      <c r="I535" s="163"/>
      <c r="J535" s="163"/>
      <c r="K535" s="163"/>
      <c r="L535" s="163"/>
      <c r="M535" s="163"/>
      <c r="N535" s="102"/>
      <c r="O535" s="103"/>
    </row>
    <row r="536" spans="1:15" ht="30" x14ac:dyDescent="0.3">
      <c r="A536" s="168"/>
      <c r="B536" s="97"/>
      <c r="C536" s="97" t="s">
        <v>3500</v>
      </c>
      <c r="D536" s="108">
        <v>1</v>
      </c>
      <c r="E536" s="108" t="s">
        <v>563</v>
      </c>
      <c r="F536" s="109"/>
      <c r="G536" s="109"/>
      <c r="H536" s="163"/>
      <c r="I536" s="163"/>
      <c r="J536" s="163"/>
      <c r="K536" s="163"/>
      <c r="L536" s="163"/>
      <c r="M536" s="163"/>
      <c r="N536" s="102"/>
      <c r="O536" s="103"/>
    </row>
    <row r="537" spans="1:15" ht="30" x14ac:dyDescent="0.3">
      <c r="A537" s="168"/>
      <c r="B537" s="97"/>
      <c r="C537" s="97" t="s">
        <v>3501</v>
      </c>
      <c r="D537" s="108">
        <v>1</v>
      </c>
      <c r="E537" s="108" t="s">
        <v>563</v>
      </c>
      <c r="F537" s="109"/>
      <c r="G537" s="109"/>
      <c r="H537" s="163"/>
      <c r="I537" s="163"/>
      <c r="J537" s="163"/>
      <c r="K537" s="163"/>
      <c r="L537" s="163"/>
      <c r="M537" s="163"/>
      <c r="N537" s="102"/>
      <c r="O537" s="103"/>
    </row>
    <row r="538" spans="1:15" ht="45" x14ac:dyDescent="0.3">
      <c r="A538" s="168"/>
      <c r="B538" s="97"/>
      <c r="C538" s="97" t="s">
        <v>3502</v>
      </c>
      <c r="D538" s="108">
        <v>1</v>
      </c>
      <c r="E538" s="108" t="s">
        <v>563</v>
      </c>
      <c r="F538" s="109"/>
      <c r="G538" s="109"/>
      <c r="H538" s="163"/>
      <c r="I538" s="163"/>
      <c r="J538" s="163"/>
      <c r="K538" s="163"/>
      <c r="L538" s="163"/>
      <c r="M538" s="163"/>
      <c r="N538" s="102"/>
      <c r="O538" s="103"/>
    </row>
    <row r="539" spans="1:15" ht="30" x14ac:dyDescent="0.3">
      <c r="A539" s="168"/>
      <c r="B539" s="97"/>
      <c r="C539" s="97" t="s">
        <v>3503</v>
      </c>
      <c r="D539" s="108">
        <v>1</v>
      </c>
      <c r="E539" s="108" t="s">
        <v>563</v>
      </c>
      <c r="F539" s="109"/>
      <c r="G539" s="109"/>
      <c r="H539" s="163"/>
      <c r="I539" s="163"/>
      <c r="J539" s="163"/>
      <c r="K539" s="163"/>
      <c r="L539" s="163"/>
      <c r="M539" s="163"/>
      <c r="N539" s="102"/>
      <c r="O539" s="103"/>
    </row>
    <row r="540" spans="1:15" ht="45" x14ac:dyDescent="0.3">
      <c r="A540" s="168" t="s">
        <v>950</v>
      </c>
      <c r="B540" s="97" t="s">
        <v>951</v>
      </c>
      <c r="C540" s="97" t="s">
        <v>3504</v>
      </c>
      <c r="D540" s="108">
        <v>1</v>
      </c>
      <c r="E540" s="108" t="s">
        <v>388</v>
      </c>
      <c r="F540" s="88" t="s">
        <v>3505</v>
      </c>
      <c r="G540" s="109"/>
      <c r="H540" s="163"/>
      <c r="I540" s="163"/>
      <c r="J540" s="163"/>
      <c r="K540" s="163"/>
      <c r="L540" s="163"/>
      <c r="M540" s="163"/>
      <c r="N540" s="102"/>
      <c r="O540" s="103"/>
    </row>
    <row r="541" spans="1:15" x14ac:dyDescent="0.3">
      <c r="A541" s="51" t="s">
        <v>125</v>
      </c>
      <c r="B541" s="779" t="s">
        <v>4083</v>
      </c>
      <c r="C541" s="779"/>
      <c r="D541" s="779"/>
      <c r="E541" s="779"/>
      <c r="F541" s="779"/>
      <c r="G541" s="779"/>
      <c r="H541" s="163">
        <f>SUM(D542:D544)</f>
        <v>3</v>
      </c>
      <c r="I541" s="163">
        <f>COUNT(D542:D544)*2</f>
        <v>6</v>
      </c>
      <c r="J541" s="163"/>
      <c r="K541" s="163"/>
      <c r="L541" s="163"/>
      <c r="M541" s="163"/>
      <c r="N541" s="102"/>
      <c r="O541" s="103"/>
    </row>
    <row r="542" spans="1:15" ht="30" x14ac:dyDescent="0.3">
      <c r="A542" s="51" t="s">
        <v>1621</v>
      </c>
      <c r="B542" s="52" t="s">
        <v>4084</v>
      </c>
      <c r="C542" s="99" t="s">
        <v>3984</v>
      </c>
      <c r="D542" s="115">
        <v>1</v>
      </c>
      <c r="E542" s="100" t="s">
        <v>388</v>
      </c>
      <c r="F542" s="32"/>
      <c r="G542" s="87"/>
      <c r="H542" s="163"/>
      <c r="I542" s="163"/>
      <c r="J542" s="163"/>
      <c r="K542" s="163"/>
      <c r="L542" s="163"/>
      <c r="M542" s="163"/>
      <c r="N542" s="102"/>
      <c r="O542" s="103"/>
    </row>
    <row r="543" spans="1:15" ht="60" x14ac:dyDescent="0.3">
      <c r="A543" s="51" t="s">
        <v>1624</v>
      </c>
      <c r="B543" s="52" t="s">
        <v>4073</v>
      </c>
      <c r="C543" s="99" t="s">
        <v>3987</v>
      </c>
      <c r="D543" s="115">
        <v>1</v>
      </c>
      <c r="E543" s="100" t="s">
        <v>388</v>
      </c>
      <c r="F543" s="32"/>
      <c r="G543" s="87"/>
      <c r="H543" s="163"/>
      <c r="I543" s="163"/>
      <c r="J543" s="163"/>
      <c r="K543" s="163"/>
      <c r="L543" s="163"/>
      <c r="M543" s="163"/>
      <c r="N543" s="102"/>
      <c r="O543" s="103"/>
    </row>
    <row r="544" spans="1:15" ht="30" x14ac:dyDescent="0.3">
      <c r="A544" s="51" t="s">
        <v>1626</v>
      </c>
      <c r="B544" s="52" t="s">
        <v>4048</v>
      </c>
      <c r="C544" s="101" t="s">
        <v>4161</v>
      </c>
      <c r="D544" s="115">
        <v>1</v>
      </c>
      <c r="E544" s="100" t="s">
        <v>388</v>
      </c>
      <c r="F544" s="32"/>
      <c r="G544" s="87"/>
      <c r="H544" s="163"/>
      <c r="I544" s="163"/>
      <c r="J544" s="163"/>
      <c r="K544" s="163"/>
      <c r="L544" s="163"/>
      <c r="M544" s="163"/>
      <c r="N544" s="102"/>
      <c r="O544" s="103"/>
    </row>
    <row r="545" spans="1:15" x14ac:dyDescent="0.3">
      <c r="A545" s="411" t="s">
        <v>126</v>
      </c>
      <c r="B545" s="830" t="s">
        <v>4446</v>
      </c>
      <c r="C545" s="831"/>
      <c r="D545" s="831"/>
      <c r="E545" s="831"/>
      <c r="F545" s="831"/>
      <c r="G545" s="680"/>
      <c r="H545" s="163">
        <f>SUM(D546:D564)</f>
        <v>19</v>
      </c>
      <c r="I545" s="163">
        <f>COUNT(D546:D564)*2</f>
        <v>38</v>
      </c>
      <c r="J545" s="163"/>
      <c r="K545" s="163"/>
      <c r="L545" s="163"/>
      <c r="M545" s="163"/>
      <c r="N545" s="102"/>
      <c r="O545" s="103"/>
    </row>
    <row r="546" spans="1:15" ht="43.5" x14ac:dyDescent="0.3">
      <c r="A546" s="412" t="s">
        <v>3992</v>
      </c>
      <c r="B546" s="413" t="s">
        <v>1622</v>
      </c>
      <c r="C546" s="414" t="s">
        <v>1623</v>
      </c>
      <c r="D546" s="415">
        <v>1</v>
      </c>
      <c r="E546" s="415" t="s">
        <v>247</v>
      </c>
      <c r="F546" s="414" t="s">
        <v>4450</v>
      </c>
      <c r="G546" s="416"/>
      <c r="H546" s="163"/>
      <c r="I546" s="163"/>
      <c r="J546" s="163"/>
      <c r="K546" s="163"/>
      <c r="L546" s="163"/>
      <c r="M546" s="163"/>
      <c r="N546" s="102"/>
      <c r="O546" s="103"/>
    </row>
    <row r="547" spans="1:15" ht="15.5" x14ac:dyDescent="0.3">
      <c r="A547" s="412"/>
      <c r="B547" s="413"/>
      <c r="C547" s="414" t="s">
        <v>4469</v>
      </c>
      <c r="D547" s="415">
        <v>1</v>
      </c>
      <c r="E547" s="415" t="s">
        <v>247</v>
      </c>
      <c r="F547" s="414"/>
      <c r="G547" s="416"/>
      <c r="H547" s="163"/>
      <c r="I547" s="163"/>
      <c r="J547" s="163"/>
      <c r="K547" s="163"/>
      <c r="L547" s="163"/>
      <c r="M547" s="163"/>
      <c r="N547" s="102"/>
      <c r="O547" s="103"/>
    </row>
    <row r="548" spans="1:15" ht="15.5" x14ac:dyDescent="0.3">
      <c r="A548" s="412"/>
      <c r="B548" s="413"/>
      <c r="C548" s="414" t="s">
        <v>4470</v>
      </c>
      <c r="D548" s="415">
        <v>1</v>
      </c>
      <c r="E548" s="415" t="s">
        <v>247</v>
      </c>
      <c r="F548" s="414"/>
      <c r="G548" s="416"/>
      <c r="H548" s="163"/>
      <c r="I548" s="163"/>
      <c r="J548" s="163"/>
      <c r="K548" s="163"/>
      <c r="L548" s="163"/>
      <c r="M548" s="163"/>
      <c r="N548" s="102"/>
      <c r="O548" s="103"/>
    </row>
    <row r="549" spans="1:15" ht="29" x14ac:dyDescent="0.3">
      <c r="A549" s="412"/>
      <c r="B549" s="413"/>
      <c r="C549" s="414" t="s">
        <v>4471</v>
      </c>
      <c r="D549" s="415">
        <v>1</v>
      </c>
      <c r="E549" s="415" t="s">
        <v>247</v>
      </c>
      <c r="F549" s="414"/>
      <c r="G549" s="416"/>
      <c r="H549" s="163"/>
      <c r="I549" s="163"/>
      <c r="J549" s="163"/>
      <c r="K549" s="163"/>
      <c r="L549" s="163"/>
      <c r="M549" s="163"/>
      <c r="N549" s="102"/>
      <c r="O549" s="103"/>
    </row>
    <row r="550" spans="1:15" ht="15.5" x14ac:dyDescent="0.3">
      <c r="A550" s="412"/>
      <c r="B550" s="413"/>
      <c r="C550" s="414" t="s">
        <v>4472</v>
      </c>
      <c r="D550" s="415">
        <v>1</v>
      </c>
      <c r="E550" s="415" t="s">
        <v>247</v>
      </c>
      <c r="F550" s="414"/>
      <c r="G550" s="416"/>
      <c r="H550" s="163"/>
      <c r="I550" s="163"/>
      <c r="J550" s="163"/>
      <c r="K550" s="163"/>
      <c r="L550" s="163"/>
      <c r="M550" s="163"/>
      <c r="N550" s="102"/>
      <c r="O550" s="103"/>
    </row>
    <row r="551" spans="1:15" ht="29" x14ac:dyDescent="0.3">
      <c r="A551" s="412"/>
      <c r="B551" s="413"/>
      <c r="C551" s="414" t="s">
        <v>4473</v>
      </c>
      <c r="D551" s="415">
        <v>1</v>
      </c>
      <c r="E551" s="415" t="s">
        <v>247</v>
      </c>
      <c r="F551" s="414"/>
      <c r="G551" s="416"/>
      <c r="H551" s="163"/>
      <c r="I551" s="163"/>
      <c r="J551" s="163"/>
      <c r="K551" s="163"/>
      <c r="L551" s="163"/>
      <c r="M551" s="163"/>
      <c r="N551" s="102"/>
      <c r="O551" s="103"/>
    </row>
    <row r="552" spans="1:15" ht="46.5" x14ac:dyDescent="0.3">
      <c r="A552" s="412" t="s">
        <v>1632</v>
      </c>
      <c r="B552" s="413" t="s">
        <v>1625</v>
      </c>
      <c r="C552" s="508" t="s">
        <v>4474</v>
      </c>
      <c r="D552" s="509">
        <v>1</v>
      </c>
      <c r="E552" s="509" t="s">
        <v>388</v>
      </c>
      <c r="F552" s="508"/>
      <c r="G552" s="416"/>
      <c r="H552" s="163"/>
      <c r="I552" s="163"/>
      <c r="J552" s="163"/>
      <c r="K552" s="163"/>
      <c r="L552" s="163"/>
      <c r="M552" s="163"/>
      <c r="N552" s="102"/>
      <c r="O552" s="103"/>
    </row>
    <row r="553" spans="1:15" ht="30" x14ac:dyDescent="0.3">
      <c r="A553" s="412"/>
      <c r="B553" s="413"/>
      <c r="C553" s="508" t="s">
        <v>4475</v>
      </c>
      <c r="D553" s="509">
        <v>1</v>
      </c>
      <c r="E553" s="509" t="s">
        <v>388</v>
      </c>
      <c r="F553" s="508"/>
      <c r="G553" s="416"/>
      <c r="H553" s="163"/>
      <c r="I553" s="163"/>
      <c r="J553" s="163"/>
      <c r="K553" s="163"/>
      <c r="L553" s="163"/>
      <c r="M553" s="163"/>
      <c r="N553" s="102"/>
      <c r="O553" s="103"/>
    </row>
    <row r="554" spans="1:15" ht="30" x14ac:dyDescent="0.3">
      <c r="A554" s="412"/>
      <c r="B554" s="413"/>
      <c r="C554" s="508" t="s">
        <v>4476</v>
      </c>
      <c r="D554" s="509">
        <v>1</v>
      </c>
      <c r="E554" s="509" t="s">
        <v>388</v>
      </c>
      <c r="F554" s="508"/>
      <c r="G554" s="416"/>
      <c r="H554" s="163"/>
      <c r="I554" s="163"/>
      <c r="J554" s="163"/>
      <c r="K554" s="163"/>
      <c r="L554" s="163"/>
      <c r="M554" s="163"/>
      <c r="N554" s="102"/>
      <c r="O554" s="103"/>
    </row>
    <row r="555" spans="1:15" ht="30" x14ac:dyDescent="0.3">
      <c r="A555" s="412"/>
      <c r="B555" s="413"/>
      <c r="C555" s="508" t="s">
        <v>4477</v>
      </c>
      <c r="D555" s="509">
        <v>1</v>
      </c>
      <c r="E555" s="509" t="s">
        <v>388</v>
      </c>
      <c r="F555" s="508"/>
      <c r="G555" s="416"/>
      <c r="H555" s="163"/>
      <c r="I555" s="163"/>
      <c r="J555" s="163"/>
      <c r="K555" s="163"/>
      <c r="L555" s="163"/>
      <c r="M555" s="163"/>
      <c r="N555" s="102"/>
      <c r="O555" s="103"/>
    </row>
    <row r="556" spans="1:15" ht="30" x14ac:dyDescent="0.3">
      <c r="A556" s="412"/>
      <c r="B556" s="413"/>
      <c r="C556" s="508" t="s">
        <v>4479</v>
      </c>
      <c r="D556" s="509">
        <v>1</v>
      </c>
      <c r="E556" s="509" t="s">
        <v>388</v>
      </c>
      <c r="F556" s="508"/>
      <c r="G556" s="416"/>
      <c r="H556" s="163"/>
      <c r="I556" s="163"/>
      <c r="J556" s="163"/>
      <c r="K556" s="163"/>
      <c r="L556" s="163"/>
      <c r="M556" s="163"/>
      <c r="N556" s="102"/>
      <c r="O556" s="103"/>
    </row>
    <row r="557" spans="1:15" ht="30" x14ac:dyDescent="0.3">
      <c r="A557" s="412"/>
      <c r="B557" s="413"/>
      <c r="C557" s="508" t="s">
        <v>4480</v>
      </c>
      <c r="D557" s="509">
        <v>1</v>
      </c>
      <c r="E557" s="509" t="s">
        <v>388</v>
      </c>
      <c r="F557" s="508" t="s">
        <v>4478</v>
      </c>
      <c r="G557" s="416"/>
      <c r="H557" s="163"/>
      <c r="I557" s="163"/>
      <c r="J557" s="163"/>
      <c r="K557" s="163"/>
      <c r="L557" s="163"/>
      <c r="M557" s="163"/>
      <c r="N557" s="102"/>
      <c r="O557" s="103"/>
    </row>
    <row r="558" spans="1:15" ht="30" x14ac:dyDescent="0.3">
      <c r="A558" s="412"/>
      <c r="B558" s="413"/>
      <c r="C558" s="508" t="s">
        <v>4481</v>
      </c>
      <c r="D558" s="509">
        <v>1</v>
      </c>
      <c r="E558" s="509" t="s">
        <v>388</v>
      </c>
      <c r="F558" s="508"/>
      <c r="G558" s="416"/>
      <c r="H558" s="163"/>
      <c r="I558" s="163"/>
      <c r="J558" s="163"/>
      <c r="K558" s="163"/>
      <c r="L558" s="163"/>
      <c r="M558" s="163"/>
      <c r="N558" s="102"/>
      <c r="O558" s="103"/>
    </row>
    <row r="559" spans="1:15" ht="30" x14ac:dyDescent="0.3">
      <c r="A559" s="412"/>
      <c r="B559" s="413"/>
      <c r="C559" s="508" t="s">
        <v>4482</v>
      </c>
      <c r="D559" s="509">
        <v>1</v>
      </c>
      <c r="E559" s="509" t="s">
        <v>388</v>
      </c>
      <c r="F559" s="508"/>
      <c r="G559" s="416"/>
      <c r="H559" s="163"/>
      <c r="I559" s="163"/>
      <c r="J559" s="163"/>
      <c r="K559" s="163"/>
      <c r="L559" s="163"/>
      <c r="M559" s="163"/>
      <c r="N559" s="102"/>
      <c r="O559" s="103"/>
    </row>
    <row r="560" spans="1:15" ht="30" x14ac:dyDescent="0.3">
      <c r="A560" s="412"/>
      <c r="B560" s="413"/>
      <c r="C560" s="508" t="s">
        <v>4483</v>
      </c>
      <c r="D560" s="509">
        <v>1</v>
      </c>
      <c r="E560" s="509" t="s">
        <v>388</v>
      </c>
      <c r="F560" s="508"/>
      <c r="G560" s="416"/>
      <c r="H560" s="163"/>
      <c r="I560" s="163"/>
      <c r="J560" s="163"/>
      <c r="K560" s="163"/>
      <c r="L560" s="163"/>
      <c r="M560" s="163"/>
      <c r="N560" s="102"/>
      <c r="O560" s="103"/>
    </row>
    <row r="561" spans="1:15" ht="30" x14ac:dyDescent="0.3">
      <c r="A561" s="412"/>
      <c r="B561" s="413"/>
      <c r="C561" s="508" t="s">
        <v>4484</v>
      </c>
      <c r="D561" s="509">
        <v>1</v>
      </c>
      <c r="E561" s="509" t="s">
        <v>388</v>
      </c>
      <c r="F561" s="508"/>
      <c r="G561" s="416"/>
      <c r="H561" s="163"/>
      <c r="I561" s="163"/>
      <c r="J561" s="163"/>
      <c r="K561" s="163"/>
      <c r="L561" s="163"/>
      <c r="M561" s="163"/>
      <c r="N561" s="102"/>
      <c r="O561" s="103"/>
    </row>
    <row r="562" spans="1:15" ht="30" x14ac:dyDescent="0.3">
      <c r="A562" s="412"/>
      <c r="B562" s="413"/>
      <c r="C562" s="508" t="s">
        <v>4485</v>
      </c>
      <c r="D562" s="509">
        <v>1</v>
      </c>
      <c r="E562" s="509" t="s">
        <v>388</v>
      </c>
      <c r="F562" s="508"/>
      <c r="G562" s="416"/>
      <c r="H562" s="163"/>
      <c r="I562" s="163"/>
      <c r="J562" s="163"/>
      <c r="K562" s="163"/>
      <c r="L562" s="163"/>
      <c r="M562" s="163"/>
      <c r="N562" s="102"/>
      <c r="O562" s="103"/>
    </row>
    <row r="563" spans="1:15" ht="46.5" x14ac:dyDescent="0.3">
      <c r="A563" s="412" t="s">
        <v>957</v>
      </c>
      <c r="B563" s="413" t="s">
        <v>1629</v>
      </c>
      <c r="C563" s="414" t="s">
        <v>4486</v>
      </c>
      <c r="D563" s="415">
        <v>1</v>
      </c>
      <c r="E563" s="415" t="s">
        <v>247</v>
      </c>
      <c r="F563" s="414" t="s">
        <v>4448</v>
      </c>
      <c r="G563" s="416"/>
      <c r="H563" s="163"/>
      <c r="I563" s="163"/>
      <c r="J563" s="163"/>
      <c r="K563" s="163"/>
      <c r="L563" s="163"/>
      <c r="M563" s="163"/>
      <c r="N563" s="102"/>
      <c r="O563" s="103"/>
    </row>
    <row r="564" spans="1:15" ht="46.5" x14ac:dyDescent="0.3">
      <c r="A564" s="412" t="s">
        <v>3993</v>
      </c>
      <c r="B564" s="413" t="s">
        <v>4457</v>
      </c>
      <c r="C564" s="414" t="s">
        <v>4487</v>
      </c>
      <c r="D564" s="415">
        <v>1</v>
      </c>
      <c r="E564" s="415" t="s">
        <v>247</v>
      </c>
      <c r="F564" s="414" t="s">
        <v>4449</v>
      </c>
      <c r="G564" s="416"/>
      <c r="H564" s="163"/>
      <c r="I564" s="163"/>
      <c r="J564" s="163"/>
      <c r="K564" s="163"/>
      <c r="L564" s="163"/>
      <c r="M564" s="163"/>
      <c r="N564" s="102"/>
      <c r="O564" s="103"/>
    </row>
    <row r="565" spans="1:15" x14ac:dyDescent="0.3">
      <c r="A565" s="168" t="s">
        <v>1634</v>
      </c>
      <c r="B565" s="766" t="s">
        <v>3994</v>
      </c>
      <c r="C565" s="762"/>
      <c r="D565" s="762"/>
      <c r="E565" s="762"/>
      <c r="F565" s="762"/>
      <c r="G565" s="767"/>
      <c r="H565" s="163">
        <f>SUM(D566:D572)</f>
        <v>7</v>
      </c>
      <c r="I565" s="163">
        <f>COUNT(D566:D572)*2</f>
        <v>14</v>
      </c>
      <c r="J565" s="163"/>
      <c r="K565" s="163"/>
      <c r="L565" s="163"/>
      <c r="M565" s="163"/>
      <c r="N565" s="102"/>
      <c r="O565" s="103"/>
    </row>
    <row r="566" spans="1:15" ht="90" x14ac:dyDescent="0.3">
      <c r="A566" s="175" t="s">
        <v>1636</v>
      </c>
      <c r="B566" s="99" t="s">
        <v>4120</v>
      </c>
      <c r="C566" s="99" t="s">
        <v>4121</v>
      </c>
      <c r="D566" s="115">
        <v>1</v>
      </c>
      <c r="E566" s="153" t="s">
        <v>388</v>
      </c>
      <c r="F566" s="99" t="s">
        <v>4122</v>
      </c>
      <c r="G566" s="109"/>
      <c r="H566" s="163"/>
      <c r="I566" s="163"/>
      <c r="J566" s="163"/>
      <c r="K566" s="163"/>
      <c r="L566" s="163"/>
      <c r="M566" s="163"/>
      <c r="N566" s="102"/>
      <c r="O566" s="103"/>
    </row>
    <row r="567" spans="1:15" ht="45" x14ac:dyDescent="0.3">
      <c r="A567" s="175" t="s">
        <v>1642</v>
      </c>
      <c r="B567" s="99" t="s">
        <v>4123</v>
      </c>
      <c r="C567" s="99" t="s">
        <v>4124</v>
      </c>
      <c r="D567" s="115">
        <v>1</v>
      </c>
      <c r="E567" s="153" t="s">
        <v>388</v>
      </c>
      <c r="F567" s="99" t="s">
        <v>4162</v>
      </c>
      <c r="G567" s="109"/>
      <c r="H567" s="163"/>
      <c r="I567" s="163"/>
      <c r="J567" s="163"/>
      <c r="K567" s="163"/>
      <c r="L567" s="163"/>
      <c r="M567" s="163"/>
      <c r="N567" s="102"/>
      <c r="O567" s="103"/>
    </row>
    <row r="568" spans="1:15" ht="75" x14ac:dyDescent="0.3">
      <c r="A568" s="175" t="s">
        <v>4466</v>
      </c>
      <c r="B568" s="99" t="s">
        <v>4125</v>
      </c>
      <c r="C568" s="99" t="s">
        <v>4126</v>
      </c>
      <c r="D568" s="115">
        <v>1</v>
      </c>
      <c r="E568" s="153" t="s">
        <v>388</v>
      </c>
      <c r="F568" s="99" t="s">
        <v>4127</v>
      </c>
      <c r="G568" s="109"/>
      <c r="H568" s="163"/>
      <c r="I568" s="163"/>
      <c r="J568" s="163"/>
      <c r="K568" s="163"/>
      <c r="L568" s="163"/>
      <c r="M568" s="163"/>
      <c r="N568" s="102"/>
      <c r="O568" s="103"/>
    </row>
    <row r="569" spans="1:15" ht="75" x14ac:dyDescent="0.3">
      <c r="A569" s="175" t="s">
        <v>4458</v>
      </c>
      <c r="B569" s="99" t="s">
        <v>4128</v>
      </c>
      <c r="C569" s="99" t="s">
        <v>3996</v>
      </c>
      <c r="D569" s="115">
        <v>1</v>
      </c>
      <c r="E569" s="153" t="s">
        <v>388</v>
      </c>
      <c r="F569" s="99" t="s">
        <v>4129</v>
      </c>
      <c r="G569" s="109"/>
      <c r="H569" s="163"/>
      <c r="I569" s="163"/>
      <c r="J569" s="163"/>
      <c r="K569" s="163"/>
      <c r="L569" s="163"/>
      <c r="M569" s="163"/>
      <c r="N569" s="102"/>
      <c r="O569" s="103"/>
    </row>
    <row r="570" spans="1:15" ht="60" x14ac:dyDescent="0.3">
      <c r="A570" s="175" t="s">
        <v>4459</v>
      </c>
      <c r="B570" s="99" t="s">
        <v>3998</v>
      </c>
      <c r="C570" s="99" t="s">
        <v>3999</v>
      </c>
      <c r="D570" s="115">
        <v>1</v>
      </c>
      <c r="E570" s="153" t="s">
        <v>388</v>
      </c>
      <c r="F570" s="99" t="s">
        <v>4000</v>
      </c>
      <c r="G570" s="109"/>
      <c r="H570" s="163"/>
      <c r="I570" s="163"/>
      <c r="J570" s="163"/>
      <c r="K570" s="163"/>
      <c r="L570" s="163"/>
      <c r="M570" s="163"/>
      <c r="N570" s="102"/>
      <c r="O570" s="103"/>
    </row>
    <row r="571" spans="1:15" ht="75" x14ac:dyDescent="0.3">
      <c r="A571" s="175" t="s">
        <v>4467</v>
      </c>
      <c r="B571" s="99" t="s">
        <v>4130</v>
      </c>
      <c r="C571" s="99" t="s">
        <v>4131</v>
      </c>
      <c r="D571" s="115">
        <v>1</v>
      </c>
      <c r="E571" s="153" t="s">
        <v>388</v>
      </c>
      <c r="F571" s="99" t="s">
        <v>4132</v>
      </c>
      <c r="G571" s="109"/>
      <c r="H571" s="163"/>
      <c r="I571" s="163"/>
      <c r="J571" s="163"/>
      <c r="K571" s="163"/>
      <c r="L571" s="163"/>
      <c r="M571" s="163"/>
      <c r="N571" s="102"/>
      <c r="O571" s="103"/>
    </row>
    <row r="572" spans="1:15" ht="75" x14ac:dyDescent="0.3">
      <c r="A572" s="175" t="s">
        <v>4460</v>
      </c>
      <c r="B572" s="99" t="s">
        <v>4133</v>
      </c>
      <c r="C572" s="99" t="s">
        <v>4134</v>
      </c>
      <c r="D572" s="115">
        <v>1</v>
      </c>
      <c r="E572" s="153" t="s">
        <v>388</v>
      </c>
      <c r="F572" s="99" t="s">
        <v>4135</v>
      </c>
      <c r="G572" s="118"/>
      <c r="H572" s="163"/>
      <c r="I572" s="163"/>
      <c r="J572" s="163"/>
      <c r="K572" s="163"/>
      <c r="L572" s="163"/>
      <c r="M572" s="163"/>
      <c r="N572" s="102"/>
      <c r="O572" s="103"/>
    </row>
    <row r="573" spans="1:15" x14ac:dyDescent="0.3">
      <c r="A573" s="176" t="s">
        <v>4488</v>
      </c>
      <c r="B573" s="832" t="s">
        <v>127</v>
      </c>
      <c r="C573" s="762"/>
      <c r="D573" s="762"/>
      <c r="E573" s="762"/>
      <c r="F573" s="762"/>
      <c r="G573" s="767"/>
      <c r="H573" s="163">
        <f>SUM(D574:D578)</f>
        <v>5</v>
      </c>
      <c r="I573" s="163">
        <f>COUNT(D574:D578)*2</f>
        <v>10</v>
      </c>
      <c r="J573" s="163"/>
      <c r="K573" s="163"/>
      <c r="L573" s="163"/>
      <c r="M573" s="163"/>
      <c r="N573" s="102"/>
      <c r="O573" s="103"/>
    </row>
    <row r="574" spans="1:15" ht="30" x14ac:dyDescent="0.3">
      <c r="A574" s="176" t="s">
        <v>4002</v>
      </c>
      <c r="B574" s="144" t="s">
        <v>3506</v>
      </c>
      <c r="C574" s="97" t="s">
        <v>1638</v>
      </c>
      <c r="D574" s="108">
        <v>1</v>
      </c>
      <c r="E574" s="108" t="s">
        <v>188</v>
      </c>
      <c r="F574" s="88"/>
      <c r="G574" s="109"/>
      <c r="H574" s="163"/>
      <c r="I574" s="163"/>
      <c r="J574" s="163"/>
      <c r="K574" s="163"/>
      <c r="L574" s="163"/>
      <c r="M574" s="163"/>
      <c r="N574" s="102"/>
      <c r="O574" s="103"/>
    </row>
    <row r="575" spans="1:15" x14ac:dyDescent="0.3">
      <c r="A575" s="168"/>
      <c r="B575" s="92"/>
      <c r="C575" s="88" t="s">
        <v>1639</v>
      </c>
      <c r="D575" s="108">
        <v>1</v>
      </c>
      <c r="E575" s="108" t="s">
        <v>188</v>
      </c>
      <c r="F575" s="88"/>
      <c r="G575" s="109"/>
      <c r="H575" s="163"/>
      <c r="I575" s="163"/>
      <c r="J575" s="163"/>
      <c r="K575" s="163"/>
      <c r="L575" s="163"/>
      <c r="M575" s="163"/>
      <c r="N575" s="102"/>
      <c r="O575" s="103"/>
    </row>
    <row r="576" spans="1:15" x14ac:dyDescent="0.3">
      <c r="A576" s="168"/>
      <c r="B576" s="92"/>
      <c r="C576" s="88" t="s">
        <v>4224</v>
      </c>
      <c r="D576" s="108">
        <v>1</v>
      </c>
      <c r="E576" s="108" t="s">
        <v>188</v>
      </c>
      <c r="F576" s="88"/>
      <c r="G576" s="109"/>
      <c r="H576" s="163"/>
      <c r="I576" s="163"/>
      <c r="J576" s="163"/>
      <c r="K576" s="163"/>
      <c r="L576" s="163"/>
      <c r="M576" s="163"/>
      <c r="N576" s="102"/>
      <c r="O576" s="103"/>
    </row>
    <row r="577" spans="1:15" ht="30" x14ac:dyDescent="0.3">
      <c r="A577" s="176" t="s">
        <v>4006</v>
      </c>
      <c r="B577" s="144" t="s">
        <v>3507</v>
      </c>
      <c r="C577" s="143" t="s">
        <v>4225</v>
      </c>
      <c r="D577" s="147">
        <v>1</v>
      </c>
      <c r="E577" s="147" t="s">
        <v>188</v>
      </c>
      <c r="F577" s="109"/>
      <c r="G577" s="109"/>
      <c r="H577" s="163"/>
      <c r="I577" s="163"/>
      <c r="J577" s="163"/>
      <c r="K577" s="163"/>
      <c r="L577" s="163"/>
      <c r="M577" s="163"/>
      <c r="N577" s="102"/>
      <c r="O577" s="103"/>
    </row>
    <row r="578" spans="1:15" x14ac:dyDescent="0.3">
      <c r="A578" s="177"/>
      <c r="B578" s="149"/>
      <c r="C578" s="24" t="s">
        <v>4226</v>
      </c>
      <c r="D578" s="211">
        <v>1</v>
      </c>
      <c r="E578" s="211" t="s">
        <v>188</v>
      </c>
      <c r="F578" s="116"/>
      <c r="G578" s="118"/>
      <c r="H578" s="163"/>
      <c r="I578" s="163"/>
      <c r="J578" s="163"/>
      <c r="K578" s="163"/>
      <c r="L578" s="163"/>
      <c r="M578" s="163"/>
      <c r="N578" s="102"/>
      <c r="O578" s="103"/>
    </row>
    <row r="579" spans="1:15" x14ac:dyDescent="0.3">
      <c r="A579" s="179" t="s">
        <v>4052</v>
      </c>
      <c r="B579" s="833" t="s">
        <v>4008</v>
      </c>
      <c r="C579" s="834"/>
      <c r="D579" s="834"/>
      <c r="E579" s="834"/>
      <c r="F579" s="834"/>
      <c r="G579" s="834"/>
      <c r="H579" s="163">
        <f>SUM(D580:D592)</f>
        <v>13</v>
      </c>
      <c r="I579" s="163">
        <f>COUNT(D580:D592)*2</f>
        <v>26</v>
      </c>
      <c r="J579" s="163"/>
      <c r="K579" s="163"/>
      <c r="L579" s="163"/>
      <c r="M579" s="163"/>
      <c r="N579" s="102"/>
      <c r="O579" s="103"/>
    </row>
    <row r="580" spans="1:15" ht="60" x14ac:dyDescent="0.3">
      <c r="A580" s="426" t="s">
        <v>4053</v>
      </c>
      <c r="B580" s="421" t="s">
        <v>4489</v>
      </c>
      <c r="C580" s="474" t="s">
        <v>4227</v>
      </c>
      <c r="D580" s="510">
        <v>1</v>
      </c>
      <c r="E580" s="511" t="s">
        <v>388</v>
      </c>
      <c r="F580" s="474" t="s">
        <v>4228</v>
      </c>
      <c r="G580" s="407"/>
      <c r="H580" s="163"/>
      <c r="I580" s="163"/>
      <c r="J580" s="163"/>
      <c r="K580" s="163"/>
      <c r="L580" s="163"/>
      <c r="M580" s="163"/>
      <c r="N580" s="102"/>
      <c r="O580" s="103"/>
    </row>
    <row r="581" spans="1:15" ht="45" x14ac:dyDescent="0.3">
      <c r="A581" s="426"/>
      <c r="B581" s="421"/>
      <c r="C581" s="474" t="s">
        <v>4233</v>
      </c>
      <c r="D581" s="510">
        <v>1</v>
      </c>
      <c r="E581" s="511" t="s">
        <v>388</v>
      </c>
      <c r="F581" s="474" t="s">
        <v>4234</v>
      </c>
      <c r="G581" s="407"/>
      <c r="H581" s="163"/>
      <c r="I581" s="163"/>
      <c r="J581" s="163"/>
      <c r="K581" s="163"/>
      <c r="L581" s="163"/>
      <c r="M581" s="163"/>
      <c r="N581" s="102"/>
      <c r="O581" s="103"/>
    </row>
    <row r="582" spans="1:15" ht="75" x14ac:dyDescent="0.3">
      <c r="A582" s="426" t="s">
        <v>4054</v>
      </c>
      <c r="B582" s="421" t="s">
        <v>4586</v>
      </c>
      <c r="C582" s="474" t="s">
        <v>4229</v>
      </c>
      <c r="D582" s="510">
        <v>1</v>
      </c>
      <c r="E582" s="511" t="s">
        <v>388</v>
      </c>
      <c r="F582" s="474" t="s">
        <v>4230</v>
      </c>
      <c r="G582" s="158"/>
      <c r="H582" s="163"/>
      <c r="I582" s="163"/>
      <c r="J582" s="163"/>
      <c r="K582" s="163"/>
      <c r="L582" s="163"/>
      <c r="M582" s="163"/>
      <c r="N582" s="102"/>
      <c r="O582" s="103"/>
    </row>
    <row r="583" spans="1:15" ht="45" x14ac:dyDescent="0.3">
      <c r="A583" s="426" t="s">
        <v>4057</v>
      </c>
      <c r="B583" s="421" t="s">
        <v>4490</v>
      </c>
      <c r="C583" s="474" t="s">
        <v>4231</v>
      </c>
      <c r="D583" s="510">
        <v>1</v>
      </c>
      <c r="E583" s="511" t="s">
        <v>388</v>
      </c>
      <c r="F583" s="474" t="s">
        <v>4232</v>
      </c>
      <c r="G583" s="158"/>
      <c r="H583" s="163"/>
      <c r="I583" s="163"/>
      <c r="J583" s="163"/>
      <c r="K583" s="163"/>
      <c r="L583" s="163"/>
      <c r="M583" s="163"/>
      <c r="N583" s="102"/>
      <c r="O583" s="103"/>
    </row>
    <row r="584" spans="1:15" ht="75" x14ac:dyDescent="0.3">
      <c r="A584" s="426" t="s">
        <v>4058</v>
      </c>
      <c r="B584" s="421" t="s">
        <v>4491</v>
      </c>
      <c r="C584" s="474" t="s">
        <v>4235</v>
      </c>
      <c r="D584" s="510">
        <v>1</v>
      </c>
      <c r="E584" s="511" t="s">
        <v>388</v>
      </c>
      <c r="F584" s="474" t="s">
        <v>4236</v>
      </c>
      <c r="G584" s="158"/>
      <c r="H584" s="163"/>
      <c r="I584" s="163"/>
      <c r="J584" s="163"/>
      <c r="K584" s="163"/>
      <c r="L584" s="163"/>
      <c r="M584" s="163"/>
      <c r="N584" s="102"/>
      <c r="O584" s="103"/>
    </row>
    <row r="585" spans="1:15" ht="45" x14ac:dyDescent="0.3">
      <c r="A585" s="426" t="s">
        <v>4059</v>
      </c>
      <c r="B585" s="421" t="s">
        <v>4074</v>
      </c>
      <c r="C585" s="474" t="s">
        <v>4237</v>
      </c>
      <c r="D585" s="510">
        <v>1</v>
      </c>
      <c r="E585" s="511" t="s">
        <v>388</v>
      </c>
      <c r="F585" s="474" t="s">
        <v>4238</v>
      </c>
      <c r="G585" s="158"/>
      <c r="H585" s="163"/>
      <c r="I585" s="163"/>
      <c r="J585" s="163"/>
      <c r="K585" s="163"/>
      <c r="L585" s="163"/>
      <c r="M585" s="163"/>
      <c r="N585" s="102"/>
      <c r="O585" s="103"/>
    </row>
    <row r="586" spans="1:15" ht="60" x14ac:dyDescent="0.3">
      <c r="A586" s="426" t="s">
        <v>4060</v>
      </c>
      <c r="B586" s="421" t="s">
        <v>4075</v>
      </c>
      <c r="C586" s="474" t="s">
        <v>4010</v>
      </c>
      <c r="D586" s="510">
        <v>1</v>
      </c>
      <c r="E586" s="511" t="s">
        <v>388</v>
      </c>
      <c r="F586" s="474" t="s">
        <v>4240</v>
      </c>
      <c r="G586" s="158"/>
      <c r="H586" s="163"/>
      <c r="I586" s="163"/>
      <c r="J586" s="163"/>
      <c r="K586" s="163"/>
      <c r="L586" s="163"/>
      <c r="M586" s="163"/>
      <c r="N586" s="102"/>
      <c r="O586" s="103"/>
    </row>
    <row r="587" spans="1:15" ht="45" x14ac:dyDescent="0.3">
      <c r="A587" s="426" t="s">
        <v>4061</v>
      </c>
      <c r="B587" s="421" t="s">
        <v>4492</v>
      </c>
      <c r="C587" s="474" t="s">
        <v>4495</v>
      </c>
      <c r="D587" s="510">
        <v>1</v>
      </c>
      <c r="E587" s="511" t="s">
        <v>388</v>
      </c>
      <c r="F587" s="474" t="s">
        <v>4496</v>
      </c>
      <c r="G587" s="158"/>
      <c r="H587" s="163"/>
      <c r="I587" s="163"/>
      <c r="J587" s="163"/>
      <c r="K587" s="163"/>
      <c r="L587" s="163"/>
      <c r="M587" s="163"/>
      <c r="N587" s="102"/>
      <c r="O587" s="103"/>
    </row>
    <row r="588" spans="1:15" ht="45" x14ac:dyDescent="0.3">
      <c r="A588" s="426"/>
      <c r="B588" s="421"/>
      <c r="C588" s="474" t="s">
        <v>4494</v>
      </c>
      <c r="D588" s="510">
        <v>1</v>
      </c>
      <c r="E588" s="511" t="s">
        <v>388</v>
      </c>
      <c r="F588" s="474" t="s">
        <v>4239</v>
      </c>
      <c r="G588" s="158"/>
      <c r="H588" s="163"/>
      <c r="I588" s="163"/>
      <c r="J588" s="163"/>
      <c r="K588" s="163"/>
      <c r="L588" s="163"/>
      <c r="M588" s="163"/>
      <c r="N588" s="102"/>
      <c r="O588" s="103"/>
    </row>
    <row r="589" spans="1:15" ht="90" x14ac:dyDescent="0.3">
      <c r="A589" s="426" t="s">
        <v>4062</v>
      </c>
      <c r="B589" s="421" t="s">
        <v>4497</v>
      </c>
      <c r="C589" s="474" t="s">
        <v>4241</v>
      </c>
      <c r="D589" s="510">
        <v>1</v>
      </c>
      <c r="E589" s="511" t="s">
        <v>388</v>
      </c>
      <c r="F589" s="474" t="s">
        <v>4242</v>
      </c>
      <c r="G589" s="158"/>
      <c r="H589" s="163"/>
      <c r="I589" s="163"/>
      <c r="J589" s="163"/>
      <c r="K589" s="163"/>
      <c r="L589" s="163"/>
      <c r="M589" s="163"/>
      <c r="N589" s="102"/>
      <c r="O589" s="103"/>
    </row>
    <row r="590" spans="1:15" ht="75" x14ac:dyDescent="0.3">
      <c r="A590" s="426" t="s">
        <v>4063</v>
      </c>
      <c r="B590" s="421" t="s">
        <v>4493</v>
      </c>
      <c r="C590" s="474" t="s">
        <v>4244</v>
      </c>
      <c r="D590" s="510">
        <v>1</v>
      </c>
      <c r="E590" s="511" t="s">
        <v>388</v>
      </c>
      <c r="F590" s="474" t="s">
        <v>4245</v>
      </c>
      <c r="G590" s="158"/>
      <c r="H590" s="163"/>
      <c r="I590" s="163"/>
      <c r="J590" s="163"/>
      <c r="K590" s="163"/>
      <c r="L590" s="163"/>
      <c r="M590" s="163"/>
      <c r="N590" s="102"/>
      <c r="O590" s="103"/>
    </row>
    <row r="591" spans="1:15" ht="30" x14ac:dyDescent="0.3">
      <c r="A591" s="426"/>
      <c r="B591" s="421"/>
      <c r="C591" s="474" t="s">
        <v>4246</v>
      </c>
      <c r="D591" s="510">
        <v>1</v>
      </c>
      <c r="E591" s="511" t="s">
        <v>388</v>
      </c>
      <c r="F591" s="474" t="s">
        <v>4247</v>
      </c>
      <c r="G591" s="158"/>
      <c r="H591" s="163"/>
      <c r="I591" s="163"/>
      <c r="J591" s="163"/>
      <c r="K591" s="163"/>
      <c r="L591" s="163"/>
      <c r="M591" s="163"/>
      <c r="N591" s="102"/>
      <c r="O591" s="103"/>
    </row>
    <row r="592" spans="1:15" ht="75" x14ac:dyDescent="0.3">
      <c r="A592" s="426" t="s">
        <v>4064</v>
      </c>
      <c r="B592" s="474" t="s">
        <v>4136</v>
      </c>
      <c r="C592" s="474" t="s">
        <v>4248</v>
      </c>
      <c r="D592" s="510">
        <v>1</v>
      </c>
      <c r="E592" s="511" t="s">
        <v>388</v>
      </c>
      <c r="F592" s="474" t="s">
        <v>4249</v>
      </c>
      <c r="G592" s="158"/>
      <c r="H592" s="163"/>
      <c r="I592" s="163"/>
      <c r="J592" s="163"/>
      <c r="K592" s="163"/>
      <c r="L592" s="163"/>
      <c r="M592" s="163"/>
      <c r="N592" s="102"/>
      <c r="O592" s="103"/>
    </row>
    <row r="593" spans="1:15" x14ac:dyDescent="0.3">
      <c r="A593" s="169"/>
      <c r="B593" s="763" t="s">
        <v>3508</v>
      </c>
      <c r="C593" s="764"/>
      <c r="D593" s="764"/>
      <c r="E593" s="764"/>
      <c r="F593" s="764"/>
      <c r="G593" s="765"/>
      <c r="H593" s="163">
        <f>H594+H602+H607+H613</f>
        <v>21</v>
      </c>
      <c r="I593" s="163">
        <f>I594+I602+I607+I613</f>
        <v>42</v>
      </c>
      <c r="J593" s="163"/>
      <c r="K593" s="163"/>
      <c r="L593" s="163"/>
      <c r="M593" s="163"/>
      <c r="N593" s="102"/>
      <c r="O593" s="103"/>
    </row>
    <row r="594" spans="1:15" x14ac:dyDescent="0.3">
      <c r="A594" s="168" t="s">
        <v>129</v>
      </c>
      <c r="B594" s="766" t="s">
        <v>130</v>
      </c>
      <c r="C594" s="762"/>
      <c r="D594" s="762"/>
      <c r="E594" s="762"/>
      <c r="F594" s="762"/>
      <c r="G594" s="767"/>
      <c r="H594" s="163">
        <f>SUM(D595:D601)</f>
        <v>7</v>
      </c>
      <c r="I594" s="163">
        <f>COUNT(D595:D601)*2</f>
        <v>14</v>
      </c>
      <c r="J594" s="163"/>
      <c r="K594" s="163"/>
      <c r="L594" s="163"/>
      <c r="M594" s="163"/>
      <c r="N594" s="102"/>
      <c r="O594" s="103"/>
    </row>
    <row r="595" spans="1:15" ht="30" x14ac:dyDescent="0.3">
      <c r="A595" s="168" t="s">
        <v>960</v>
      </c>
      <c r="B595" s="88" t="s">
        <v>961</v>
      </c>
      <c r="C595" s="88" t="s">
        <v>2117</v>
      </c>
      <c r="D595" s="108">
        <v>1</v>
      </c>
      <c r="E595" s="108" t="s">
        <v>563</v>
      </c>
      <c r="F595" s="110"/>
      <c r="G595" s="110"/>
      <c r="H595" s="163"/>
      <c r="I595" s="163"/>
      <c r="J595" s="163"/>
      <c r="K595" s="163"/>
      <c r="L595" s="163"/>
      <c r="M595" s="163"/>
      <c r="N595" s="102"/>
      <c r="O595" s="103"/>
    </row>
    <row r="596" spans="1:15" x14ac:dyDescent="0.3">
      <c r="A596" s="168" t="s">
        <v>146</v>
      </c>
      <c r="B596" s="88"/>
      <c r="C596" s="88" t="s">
        <v>3509</v>
      </c>
      <c r="D596" s="108">
        <v>1</v>
      </c>
      <c r="E596" s="108" t="s">
        <v>563</v>
      </c>
      <c r="F596" s="110"/>
      <c r="G596" s="110"/>
      <c r="H596" s="163"/>
      <c r="I596" s="163"/>
      <c r="J596" s="163"/>
      <c r="K596" s="163"/>
      <c r="L596" s="163"/>
      <c r="M596" s="163"/>
      <c r="N596" s="102"/>
      <c r="O596" s="103"/>
    </row>
    <row r="597" spans="1:15" ht="30" x14ac:dyDescent="0.3">
      <c r="A597" s="168" t="s">
        <v>146</v>
      </c>
      <c r="B597" s="88"/>
      <c r="C597" s="88" t="s">
        <v>3510</v>
      </c>
      <c r="D597" s="108">
        <v>1</v>
      </c>
      <c r="E597" s="108" t="s">
        <v>563</v>
      </c>
      <c r="F597" s="110"/>
      <c r="G597" s="110"/>
      <c r="H597" s="163"/>
      <c r="I597" s="163"/>
      <c r="J597" s="163"/>
      <c r="K597" s="163"/>
      <c r="L597" s="163"/>
      <c r="M597" s="163"/>
      <c r="N597" s="102"/>
      <c r="O597" s="103"/>
    </row>
    <row r="598" spans="1:15" x14ac:dyDescent="0.3">
      <c r="A598" s="168" t="s">
        <v>146</v>
      </c>
      <c r="B598" s="88" t="s">
        <v>2735</v>
      </c>
      <c r="C598" s="88" t="s">
        <v>3511</v>
      </c>
      <c r="D598" s="108">
        <v>1</v>
      </c>
      <c r="E598" s="108" t="s">
        <v>563</v>
      </c>
      <c r="F598" s="110"/>
      <c r="G598" s="110"/>
      <c r="H598" s="163"/>
      <c r="I598" s="163"/>
      <c r="J598" s="163"/>
      <c r="K598" s="163"/>
      <c r="L598" s="163"/>
      <c r="M598" s="163"/>
      <c r="N598" s="102"/>
      <c r="O598" s="103"/>
    </row>
    <row r="599" spans="1:15" x14ac:dyDescent="0.3">
      <c r="A599" s="168" t="s">
        <v>146</v>
      </c>
      <c r="B599" s="88"/>
      <c r="C599" s="88" t="s">
        <v>3512</v>
      </c>
      <c r="D599" s="108">
        <v>1</v>
      </c>
      <c r="E599" s="108" t="s">
        <v>563</v>
      </c>
      <c r="F599" s="110"/>
      <c r="G599" s="110"/>
      <c r="H599" s="163"/>
      <c r="I599" s="163"/>
      <c r="J599" s="163"/>
      <c r="K599" s="163"/>
      <c r="L599" s="163"/>
      <c r="M599" s="163"/>
      <c r="N599" s="102"/>
      <c r="O599" s="103"/>
    </row>
    <row r="600" spans="1:15" x14ac:dyDescent="0.3">
      <c r="A600" s="168" t="s">
        <v>146</v>
      </c>
      <c r="B600" s="88"/>
      <c r="C600" s="88" t="s">
        <v>3513</v>
      </c>
      <c r="D600" s="108">
        <v>1</v>
      </c>
      <c r="E600" s="108" t="s">
        <v>563</v>
      </c>
      <c r="F600" s="110"/>
      <c r="G600" s="110"/>
      <c r="H600" s="163"/>
      <c r="I600" s="163"/>
      <c r="J600" s="163"/>
      <c r="K600" s="163"/>
      <c r="L600" s="163"/>
      <c r="M600" s="163"/>
      <c r="N600" s="102"/>
      <c r="O600" s="103"/>
    </row>
    <row r="601" spans="1:15" x14ac:dyDescent="0.3">
      <c r="A601" s="168" t="s">
        <v>146</v>
      </c>
      <c r="B601" s="88"/>
      <c r="C601" s="88" t="s">
        <v>3514</v>
      </c>
      <c r="D601" s="108">
        <v>1</v>
      </c>
      <c r="E601" s="108" t="s">
        <v>563</v>
      </c>
      <c r="F601" s="110"/>
      <c r="G601" s="110"/>
      <c r="H601" s="163"/>
      <c r="I601" s="163"/>
      <c r="J601" s="163"/>
      <c r="K601" s="163"/>
      <c r="L601" s="163"/>
      <c r="M601" s="163"/>
      <c r="N601" s="102"/>
      <c r="O601" s="103"/>
    </row>
    <row r="602" spans="1:15" x14ac:dyDescent="0.3">
      <c r="A602" s="168" t="s">
        <v>131</v>
      </c>
      <c r="B602" s="766" t="s">
        <v>972</v>
      </c>
      <c r="C602" s="762"/>
      <c r="D602" s="762"/>
      <c r="E602" s="762"/>
      <c r="F602" s="762"/>
      <c r="G602" s="767"/>
      <c r="H602" s="163">
        <f>SUM(D603:D606)</f>
        <v>4</v>
      </c>
      <c r="I602" s="163">
        <f>COUNT(D603:D606)*2</f>
        <v>8</v>
      </c>
      <c r="J602" s="163"/>
      <c r="K602" s="163"/>
      <c r="L602" s="163"/>
      <c r="M602" s="163"/>
      <c r="N602" s="102"/>
      <c r="O602" s="103"/>
    </row>
    <row r="603" spans="1:15" ht="30" x14ac:dyDescent="0.3">
      <c r="A603" s="168" t="s">
        <v>1657</v>
      </c>
      <c r="B603" s="88" t="s">
        <v>974</v>
      </c>
      <c r="C603" s="88" t="s">
        <v>3515</v>
      </c>
      <c r="D603" s="108">
        <v>1</v>
      </c>
      <c r="E603" s="108" t="s">
        <v>563</v>
      </c>
      <c r="F603" s="110"/>
      <c r="G603" s="110"/>
      <c r="H603" s="163"/>
      <c r="I603" s="163"/>
      <c r="J603" s="163"/>
      <c r="K603" s="163"/>
      <c r="L603" s="163"/>
      <c r="M603" s="163"/>
      <c r="N603" s="102"/>
      <c r="O603" s="103"/>
    </row>
    <row r="604" spans="1:15" x14ac:dyDescent="0.3">
      <c r="A604" s="168"/>
      <c r="B604" s="88"/>
      <c r="C604" s="88" t="s">
        <v>3516</v>
      </c>
      <c r="D604" s="108">
        <v>1</v>
      </c>
      <c r="E604" s="108" t="s">
        <v>563</v>
      </c>
      <c r="F604" s="110"/>
      <c r="G604" s="110"/>
      <c r="H604" s="163"/>
      <c r="I604" s="163"/>
      <c r="J604" s="163"/>
      <c r="K604" s="163"/>
      <c r="L604" s="163"/>
      <c r="M604" s="163"/>
      <c r="N604" s="102"/>
      <c r="O604" s="103"/>
    </row>
    <row r="605" spans="1:15" ht="30" x14ac:dyDescent="0.3">
      <c r="A605" s="168" t="s">
        <v>146</v>
      </c>
      <c r="B605" s="88"/>
      <c r="C605" s="88" t="s">
        <v>3517</v>
      </c>
      <c r="D605" s="108">
        <v>1</v>
      </c>
      <c r="E605" s="108" t="s">
        <v>563</v>
      </c>
      <c r="F605" s="110"/>
      <c r="G605" s="110"/>
      <c r="H605" s="163"/>
      <c r="I605" s="163"/>
      <c r="J605" s="163"/>
      <c r="K605" s="163"/>
      <c r="L605" s="163"/>
      <c r="M605" s="163"/>
      <c r="N605" s="102"/>
      <c r="O605" s="103"/>
    </row>
    <row r="606" spans="1:15" x14ac:dyDescent="0.3">
      <c r="A606" s="168" t="s">
        <v>146</v>
      </c>
      <c r="B606" s="88"/>
      <c r="C606" s="88" t="s">
        <v>3518</v>
      </c>
      <c r="D606" s="108">
        <v>1</v>
      </c>
      <c r="E606" s="108" t="s">
        <v>563</v>
      </c>
      <c r="F606" s="110"/>
      <c r="G606" s="110"/>
      <c r="H606" s="163"/>
      <c r="I606" s="163"/>
      <c r="J606" s="163"/>
      <c r="K606" s="163"/>
      <c r="L606" s="163"/>
      <c r="M606" s="163"/>
      <c r="N606" s="102"/>
      <c r="O606" s="103"/>
    </row>
    <row r="607" spans="1:15" x14ac:dyDescent="0.3">
      <c r="A607" s="168" t="s">
        <v>133</v>
      </c>
      <c r="B607" s="766" t="s">
        <v>983</v>
      </c>
      <c r="C607" s="762"/>
      <c r="D607" s="762"/>
      <c r="E607" s="762"/>
      <c r="F607" s="762"/>
      <c r="G607" s="767"/>
      <c r="H607" s="163">
        <f>SUM(D608:D612)</f>
        <v>5</v>
      </c>
      <c r="I607" s="163">
        <f>COUNT(D608:D612)*2</f>
        <v>10</v>
      </c>
      <c r="J607" s="163"/>
      <c r="K607" s="163"/>
      <c r="L607" s="163"/>
      <c r="M607" s="163"/>
      <c r="N607" s="102"/>
      <c r="O607" s="103"/>
    </row>
    <row r="608" spans="1:15" ht="45" x14ac:dyDescent="0.3">
      <c r="A608" s="168" t="s">
        <v>1659</v>
      </c>
      <c r="B608" s="88" t="s">
        <v>985</v>
      </c>
      <c r="C608" s="88" t="s">
        <v>3519</v>
      </c>
      <c r="D608" s="108">
        <v>1</v>
      </c>
      <c r="E608" s="108" t="s">
        <v>563</v>
      </c>
      <c r="F608" s="110"/>
      <c r="G608" s="110"/>
      <c r="H608" s="163"/>
      <c r="I608" s="163"/>
      <c r="J608" s="163"/>
      <c r="K608" s="163"/>
      <c r="L608" s="163"/>
      <c r="M608" s="163"/>
      <c r="N608" s="102"/>
      <c r="O608" s="103"/>
    </row>
    <row r="609" spans="1:15" x14ac:dyDescent="0.3">
      <c r="A609" s="168" t="s">
        <v>146</v>
      </c>
      <c r="B609" s="88"/>
      <c r="C609" s="88" t="s">
        <v>3520</v>
      </c>
      <c r="D609" s="108">
        <v>1</v>
      </c>
      <c r="E609" s="108" t="s">
        <v>563</v>
      </c>
      <c r="F609" s="110"/>
      <c r="G609" s="110"/>
      <c r="H609" s="163"/>
      <c r="I609" s="163"/>
      <c r="J609" s="163"/>
      <c r="K609" s="163"/>
      <c r="L609" s="163"/>
      <c r="M609" s="163"/>
      <c r="N609" s="102"/>
      <c r="O609" s="103"/>
    </row>
    <row r="610" spans="1:15" x14ac:dyDescent="0.3">
      <c r="A610" s="168" t="s">
        <v>146</v>
      </c>
      <c r="B610" s="88"/>
      <c r="C610" s="88" t="s">
        <v>3511</v>
      </c>
      <c r="D610" s="108">
        <v>1</v>
      </c>
      <c r="E610" s="108" t="s">
        <v>563</v>
      </c>
      <c r="F610" s="110"/>
      <c r="G610" s="110"/>
      <c r="H610" s="163"/>
      <c r="I610" s="163"/>
      <c r="J610" s="163"/>
      <c r="K610" s="163"/>
      <c r="L610" s="163"/>
      <c r="M610" s="163"/>
      <c r="N610" s="102"/>
      <c r="O610" s="103"/>
    </row>
    <row r="611" spans="1:15" x14ac:dyDescent="0.3">
      <c r="A611" s="168" t="s">
        <v>146</v>
      </c>
      <c r="B611" s="88"/>
      <c r="C611" s="88" t="s">
        <v>3512</v>
      </c>
      <c r="D611" s="108">
        <v>1</v>
      </c>
      <c r="E611" s="108" t="s">
        <v>563</v>
      </c>
      <c r="F611" s="110"/>
      <c r="G611" s="110"/>
      <c r="H611" s="163"/>
      <c r="I611" s="163"/>
      <c r="J611" s="163"/>
      <c r="K611" s="163"/>
      <c r="L611" s="163"/>
      <c r="M611" s="163"/>
      <c r="N611" s="102"/>
      <c r="O611" s="103"/>
    </row>
    <row r="612" spans="1:15" ht="30" x14ac:dyDescent="0.3">
      <c r="A612" s="168" t="s">
        <v>146</v>
      </c>
      <c r="B612" s="88"/>
      <c r="C612" s="88" t="s">
        <v>3521</v>
      </c>
      <c r="D612" s="108">
        <v>1</v>
      </c>
      <c r="E612" s="108" t="s">
        <v>563</v>
      </c>
      <c r="F612" s="97" t="s">
        <v>3522</v>
      </c>
      <c r="G612" s="110"/>
      <c r="H612" s="163"/>
      <c r="I612" s="163"/>
      <c r="J612" s="163"/>
      <c r="K612" s="163"/>
      <c r="L612" s="163"/>
      <c r="M612" s="163"/>
      <c r="N612" s="102"/>
      <c r="O612" s="103"/>
    </row>
    <row r="613" spans="1:15" x14ac:dyDescent="0.3">
      <c r="A613" s="168" t="s">
        <v>135</v>
      </c>
      <c r="B613" s="766" t="s">
        <v>990</v>
      </c>
      <c r="C613" s="762"/>
      <c r="D613" s="762"/>
      <c r="E613" s="762"/>
      <c r="F613" s="762"/>
      <c r="G613" s="767"/>
      <c r="H613" s="163">
        <f>SUM(D614:D618)</f>
        <v>5</v>
      </c>
      <c r="I613" s="163">
        <f>COUNT(D614:D618)*2</f>
        <v>10</v>
      </c>
      <c r="J613" s="163"/>
      <c r="K613" s="163"/>
      <c r="L613" s="163"/>
      <c r="M613" s="163"/>
      <c r="N613" s="102"/>
      <c r="O613" s="103"/>
    </row>
    <row r="614" spans="1:15" ht="45" x14ac:dyDescent="0.3">
      <c r="A614" s="168" t="s">
        <v>1667</v>
      </c>
      <c r="B614" s="88" t="s">
        <v>992</v>
      </c>
      <c r="C614" s="88" t="s">
        <v>4549</v>
      </c>
      <c r="D614" s="108">
        <v>1</v>
      </c>
      <c r="E614" s="108" t="s">
        <v>563</v>
      </c>
      <c r="F614" s="110"/>
      <c r="G614" s="110"/>
      <c r="H614" s="163"/>
      <c r="I614" s="163"/>
      <c r="J614" s="163"/>
      <c r="K614" s="163"/>
      <c r="L614" s="163"/>
      <c r="M614" s="163"/>
      <c r="N614" s="102"/>
      <c r="O614" s="103"/>
    </row>
    <row r="615" spans="1:15" x14ac:dyDescent="0.3">
      <c r="A615" s="168" t="s">
        <v>146</v>
      </c>
      <c r="B615" s="88"/>
      <c r="C615" s="88" t="s">
        <v>3523</v>
      </c>
      <c r="D615" s="108">
        <v>1</v>
      </c>
      <c r="E615" s="108" t="s">
        <v>563</v>
      </c>
      <c r="F615" s="110"/>
      <c r="G615" s="110"/>
      <c r="H615" s="163"/>
      <c r="I615" s="163"/>
      <c r="J615" s="163"/>
      <c r="K615" s="163"/>
      <c r="L615" s="163"/>
      <c r="M615" s="163"/>
      <c r="N615" s="102"/>
      <c r="O615" s="103"/>
    </row>
    <row r="616" spans="1:15" x14ac:dyDescent="0.3">
      <c r="A616" s="168"/>
      <c r="B616" s="88"/>
      <c r="C616" s="88" t="s">
        <v>3524</v>
      </c>
      <c r="D616" s="108">
        <v>1</v>
      </c>
      <c r="E616" s="108" t="s">
        <v>563</v>
      </c>
      <c r="F616" s="110"/>
      <c r="G616" s="110"/>
      <c r="H616" s="163"/>
      <c r="I616" s="163"/>
      <c r="J616" s="163"/>
      <c r="K616" s="163"/>
      <c r="L616" s="163"/>
      <c r="M616" s="163"/>
      <c r="N616" s="102"/>
      <c r="O616" s="103"/>
    </row>
    <row r="617" spans="1:15" x14ac:dyDescent="0.3">
      <c r="A617" s="168" t="s">
        <v>146</v>
      </c>
      <c r="B617" s="88"/>
      <c r="C617" s="88" t="s">
        <v>3525</v>
      </c>
      <c r="D617" s="108">
        <v>1</v>
      </c>
      <c r="E617" s="108" t="s">
        <v>563</v>
      </c>
      <c r="F617" s="110"/>
      <c r="G617" s="110"/>
      <c r="H617" s="163"/>
      <c r="I617" s="163"/>
      <c r="J617" s="163"/>
      <c r="K617" s="163"/>
      <c r="L617" s="163"/>
      <c r="M617" s="163"/>
      <c r="N617" s="102"/>
      <c r="O617" s="103"/>
    </row>
    <row r="618" spans="1:15" x14ac:dyDescent="0.3">
      <c r="A618" s="168" t="s">
        <v>146</v>
      </c>
      <c r="B618" s="88"/>
      <c r="C618" s="88" t="s">
        <v>3526</v>
      </c>
      <c r="D618" s="108">
        <v>1</v>
      </c>
      <c r="E618" s="108" t="s">
        <v>563</v>
      </c>
      <c r="F618" s="110"/>
      <c r="G618" s="110"/>
      <c r="H618" s="163"/>
      <c r="I618" s="163"/>
      <c r="J618" s="163"/>
      <c r="K618" s="163"/>
      <c r="L618" s="163"/>
      <c r="M618" s="163"/>
      <c r="N618" s="102"/>
      <c r="O618" s="103"/>
    </row>
    <row r="619" spans="1:15" x14ac:dyDescent="0.3">
      <c r="A619" s="180"/>
      <c r="B619" s="117"/>
      <c r="C619" s="117"/>
      <c r="D619" s="120"/>
      <c r="E619" s="120"/>
      <c r="F619" s="117"/>
      <c r="G619" s="117"/>
      <c r="H619" s="163"/>
      <c r="I619" s="163"/>
      <c r="J619" s="163"/>
      <c r="K619" s="163"/>
      <c r="L619" s="163"/>
      <c r="M619" s="163"/>
      <c r="N619" s="117"/>
    </row>
    <row r="620" spans="1:15" x14ac:dyDescent="0.3">
      <c r="A620" s="180"/>
      <c r="B620" s="117"/>
      <c r="C620" s="117"/>
      <c r="D620" s="120"/>
      <c r="E620" s="120"/>
      <c r="F620" s="117"/>
      <c r="G620" s="117"/>
      <c r="H620" s="163"/>
      <c r="I620" s="163"/>
      <c r="J620" s="163"/>
      <c r="K620" s="163"/>
      <c r="L620" s="163"/>
      <c r="M620" s="163"/>
      <c r="N620" s="117"/>
    </row>
    <row r="621" spans="1:15" x14ac:dyDescent="0.3">
      <c r="A621" s="770" t="s">
        <v>3527</v>
      </c>
      <c r="B621" s="762"/>
      <c r="C621" s="767"/>
      <c r="D621" s="120"/>
      <c r="E621" s="120"/>
      <c r="F621" s="117"/>
      <c r="G621" s="117"/>
      <c r="H621" s="163"/>
      <c r="I621" s="163"/>
      <c r="J621" s="163"/>
      <c r="K621" s="163"/>
      <c r="L621" s="163"/>
      <c r="M621" s="163"/>
      <c r="N621" s="117"/>
    </row>
    <row r="622" spans="1:15" x14ac:dyDescent="0.3">
      <c r="A622" s="180"/>
      <c r="B622" s="128" t="s">
        <v>3528</v>
      </c>
      <c r="C622" s="350">
        <f>D650</f>
        <v>0.4990791896869245</v>
      </c>
      <c r="D622" s="120"/>
      <c r="E622" s="120"/>
      <c r="F622" s="117"/>
      <c r="G622" s="117"/>
      <c r="H622" s="163"/>
      <c r="I622" s="163"/>
      <c r="J622" s="163"/>
      <c r="K622" s="163"/>
      <c r="L622" s="163"/>
      <c r="M622" s="163"/>
      <c r="N622" s="117"/>
    </row>
    <row r="623" spans="1:15" x14ac:dyDescent="0.3">
      <c r="A623" s="180"/>
      <c r="B623" s="799" t="s">
        <v>999</v>
      </c>
      <c r="C623" s="767"/>
      <c r="D623" s="120"/>
      <c r="E623" s="120"/>
      <c r="F623" s="117"/>
      <c r="G623" s="117"/>
      <c r="H623" s="163"/>
      <c r="I623" s="163"/>
      <c r="J623" s="163"/>
      <c r="K623" s="163"/>
      <c r="L623" s="163"/>
      <c r="M623" s="163"/>
      <c r="N623" s="117"/>
    </row>
    <row r="624" spans="1:15" x14ac:dyDescent="0.3">
      <c r="A624" s="168" t="s">
        <v>1000</v>
      </c>
      <c r="B624" s="88" t="s">
        <v>1001</v>
      </c>
      <c r="C624" s="349">
        <f t="shared" ref="C624:C631" si="2">D642</f>
        <v>0.5</v>
      </c>
      <c r="D624" s="120"/>
      <c r="E624" s="120"/>
      <c r="F624" s="117"/>
      <c r="G624" s="117"/>
      <c r="H624" s="163"/>
      <c r="I624" s="163"/>
      <c r="J624" s="163"/>
      <c r="K624" s="163"/>
      <c r="L624" s="163"/>
      <c r="M624" s="163"/>
      <c r="N624" s="117"/>
    </row>
    <row r="625" spans="1:14" x14ac:dyDescent="0.3">
      <c r="A625" s="168" t="s">
        <v>1002</v>
      </c>
      <c r="B625" s="88" t="s">
        <v>1003</v>
      </c>
      <c r="C625" s="349">
        <f t="shared" si="2"/>
        <v>0.5</v>
      </c>
      <c r="D625" s="120"/>
      <c r="E625" s="120"/>
      <c r="F625" s="117"/>
      <c r="G625" s="117"/>
      <c r="H625" s="163"/>
      <c r="I625" s="163"/>
      <c r="J625" s="163"/>
      <c r="K625" s="163"/>
      <c r="L625" s="163"/>
      <c r="M625" s="163"/>
      <c r="N625" s="117"/>
    </row>
    <row r="626" spans="1:14" x14ac:dyDescent="0.3">
      <c r="A626" s="168" t="s">
        <v>1004</v>
      </c>
      <c r="B626" s="88" t="s">
        <v>1005</v>
      </c>
      <c r="C626" s="349">
        <f t="shared" si="2"/>
        <v>0.5</v>
      </c>
      <c r="D626" s="120"/>
      <c r="E626" s="120"/>
      <c r="F626" s="117"/>
      <c r="G626" s="117"/>
      <c r="H626" s="163"/>
      <c r="I626" s="163"/>
      <c r="J626" s="163"/>
      <c r="K626" s="163"/>
      <c r="L626" s="163"/>
      <c r="M626" s="163"/>
      <c r="N626" s="117"/>
    </row>
    <row r="627" spans="1:14" x14ac:dyDescent="0.3">
      <c r="A627" s="168" t="s">
        <v>1006</v>
      </c>
      <c r="B627" s="88" t="s">
        <v>1007</v>
      </c>
      <c r="C627" s="349">
        <f t="shared" si="2"/>
        <v>0.49640287769784175</v>
      </c>
      <c r="D627" s="120"/>
      <c r="E627" s="120"/>
      <c r="F627" s="117"/>
      <c r="G627" s="117"/>
      <c r="H627" s="163"/>
      <c r="I627" s="163"/>
      <c r="J627" s="163"/>
      <c r="K627" s="163"/>
      <c r="L627" s="163"/>
      <c r="M627" s="163"/>
      <c r="N627" s="117"/>
    </row>
    <row r="628" spans="1:14" x14ac:dyDescent="0.3">
      <c r="A628" s="168" t="s">
        <v>1008</v>
      </c>
      <c r="B628" s="88" t="s">
        <v>1009</v>
      </c>
      <c r="C628" s="349">
        <f t="shared" si="2"/>
        <v>0.5</v>
      </c>
      <c r="D628" s="120"/>
      <c r="E628" s="120"/>
      <c r="F628" s="117"/>
      <c r="G628" s="117"/>
      <c r="H628" s="163"/>
      <c r="I628" s="163"/>
      <c r="J628" s="163"/>
      <c r="K628" s="163"/>
      <c r="L628" s="163"/>
      <c r="M628" s="163"/>
      <c r="N628" s="117"/>
    </row>
    <row r="629" spans="1:14" x14ac:dyDescent="0.3">
      <c r="A629" s="168" t="s">
        <v>1010</v>
      </c>
      <c r="B629" s="88" t="s">
        <v>12</v>
      </c>
      <c r="C629" s="349">
        <f t="shared" si="2"/>
        <v>0.5</v>
      </c>
      <c r="D629" s="120"/>
      <c r="E629" s="120"/>
      <c r="F629" s="117"/>
      <c r="G629" s="117"/>
      <c r="H629" s="163"/>
      <c r="I629" s="163"/>
      <c r="J629" s="163"/>
      <c r="K629" s="163"/>
      <c r="L629" s="163"/>
      <c r="M629" s="163"/>
      <c r="N629" s="117"/>
    </row>
    <row r="630" spans="1:14" x14ac:dyDescent="0.3">
      <c r="A630" s="168" t="s">
        <v>1011</v>
      </c>
      <c r="B630" s="88" t="s">
        <v>1012</v>
      </c>
      <c r="C630" s="349">
        <f t="shared" si="2"/>
        <v>0.5</v>
      </c>
      <c r="D630" s="120"/>
      <c r="E630" s="120"/>
      <c r="F630" s="117"/>
      <c r="G630" s="117"/>
      <c r="H630" s="163"/>
      <c r="I630" s="163"/>
      <c r="J630" s="163"/>
      <c r="K630" s="163"/>
      <c r="L630" s="163"/>
      <c r="M630" s="163"/>
      <c r="N630" s="117"/>
    </row>
    <row r="631" spans="1:14" x14ac:dyDescent="0.3">
      <c r="A631" s="168" t="s">
        <v>1013</v>
      </c>
      <c r="B631" s="88" t="s">
        <v>1014</v>
      </c>
      <c r="C631" s="349">
        <f t="shared" si="2"/>
        <v>0.5</v>
      </c>
      <c r="D631" s="120"/>
      <c r="E631" s="120"/>
      <c r="F631" s="117"/>
      <c r="G631" s="117"/>
      <c r="H631" s="163"/>
      <c r="I631" s="163"/>
      <c r="J631" s="163"/>
      <c r="K631" s="163"/>
      <c r="L631" s="163"/>
      <c r="M631" s="163"/>
      <c r="N631" s="117"/>
    </row>
    <row r="632" spans="1:14" x14ac:dyDescent="0.3">
      <c r="A632" s="181"/>
      <c r="B632" s="102"/>
      <c r="C632" s="102"/>
      <c r="D632" s="133"/>
      <c r="E632" s="133"/>
      <c r="F632" s="102"/>
      <c r="G632" s="117"/>
      <c r="H632" s="163"/>
      <c r="I632" s="163"/>
      <c r="J632" s="163"/>
      <c r="K632" s="163"/>
      <c r="L632" s="163"/>
      <c r="M632" s="163"/>
      <c r="N632" s="117"/>
    </row>
    <row r="633" spans="1:14" x14ac:dyDescent="0.3">
      <c r="A633" s="181"/>
      <c r="B633" s="102"/>
      <c r="C633" s="102"/>
      <c r="D633" s="133"/>
      <c r="E633" s="133"/>
      <c r="F633" s="102"/>
      <c r="G633" s="117"/>
      <c r="H633" s="163"/>
      <c r="I633" s="163"/>
      <c r="J633" s="163"/>
      <c r="K633" s="163"/>
      <c r="L633" s="163"/>
      <c r="M633" s="163"/>
      <c r="N633" s="117"/>
    </row>
    <row r="634" spans="1:14" s="164" customFormat="1" x14ac:dyDescent="0.3">
      <c r="A634" s="165"/>
      <c r="B634" s="163"/>
      <c r="C634" s="163"/>
      <c r="D634" s="166"/>
      <c r="E634" s="166"/>
      <c r="F634" s="163"/>
      <c r="G634" s="163"/>
      <c r="H634" s="163"/>
      <c r="I634" s="163"/>
      <c r="J634" s="163"/>
      <c r="K634" s="163"/>
      <c r="L634" s="163"/>
      <c r="M634" s="163"/>
      <c r="N634" s="163"/>
    </row>
    <row r="635" spans="1:14" s="164" customFormat="1" x14ac:dyDescent="0.3">
      <c r="A635" s="165"/>
      <c r="B635" s="163"/>
      <c r="C635" s="163"/>
      <c r="D635" s="166"/>
      <c r="E635" s="166"/>
      <c r="F635" s="163"/>
      <c r="G635" s="163"/>
      <c r="H635" s="163"/>
      <c r="I635" s="163"/>
      <c r="J635" s="163"/>
      <c r="K635" s="163"/>
      <c r="L635" s="163"/>
      <c r="M635" s="163"/>
      <c r="N635" s="163"/>
    </row>
    <row r="636" spans="1:14" s="164" customFormat="1" x14ac:dyDescent="0.3">
      <c r="A636" s="165"/>
      <c r="B636" s="163"/>
      <c r="C636" s="163"/>
      <c r="D636" s="166"/>
      <c r="E636" s="166"/>
      <c r="F636" s="163"/>
      <c r="G636" s="163"/>
      <c r="H636" s="163"/>
      <c r="I636" s="163"/>
      <c r="J636" s="163"/>
      <c r="K636" s="163"/>
      <c r="L636" s="163"/>
      <c r="M636" s="163"/>
      <c r="N636" s="163"/>
    </row>
    <row r="637" spans="1:14" s="164" customFormat="1" x14ac:dyDescent="0.3">
      <c r="A637" s="165"/>
      <c r="B637" s="163"/>
      <c r="C637" s="163"/>
      <c r="D637" s="166"/>
      <c r="E637" s="166"/>
      <c r="F637" s="163"/>
      <c r="G637" s="163"/>
      <c r="H637" s="163"/>
      <c r="I637" s="163"/>
      <c r="J637" s="163"/>
      <c r="K637" s="163"/>
      <c r="L637" s="163"/>
      <c r="M637" s="163"/>
      <c r="N637" s="163"/>
    </row>
    <row r="638" spans="1:14" s="164" customFormat="1" x14ac:dyDescent="0.3">
      <c r="A638" s="165"/>
      <c r="B638" s="163"/>
      <c r="C638" s="163"/>
      <c r="D638" s="166"/>
      <c r="E638" s="166"/>
      <c r="F638" s="163"/>
      <c r="G638" s="163"/>
      <c r="H638" s="163"/>
      <c r="I638" s="163"/>
      <c r="J638" s="163"/>
      <c r="K638" s="163"/>
      <c r="L638" s="163"/>
      <c r="M638" s="163"/>
      <c r="N638" s="163"/>
    </row>
    <row r="639" spans="1:14" s="164" customFormat="1" x14ac:dyDescent="0.3">
      <c r="A639" s="165"/>
      <c r="B639" s="163"/>
      <c r="C639" s="163"/>
      <c r="D639" s="166"/>
      <c r="E639" s="166"/>
      <c r="F639" s="163"/>
      <c r="G639" s="163"/>
      <c r="H639" s="163"/>
      <c r="I639" s="163"/>
      <c r="J639" s="163"/>
      <c r="K639" s="163"/>
      <c r="L639" s="163"/>
      <c r="M639" s="163"/>
      <c r="N639" s="163"/>
    </row>
    <row r="640" spans="1:14" s="164" customFormat="1" x14ac:dyDescent="0.3">
      <c r="A640" s="165"/>
      <c r="B640" s="163"/>
      <c r="C640" s="163"/>
      <c r="D640" s="166"/>
      <c r="E640" s="166"/>
      <c r="F640" s="163"/>
      <c r="G640" s="163"/>
      <c r="H640" s="163"/>
      <c r="I640" s="163"/>
      <c r="J640" s="163"/>
      <c r="K640" s="163"/>
      <c r="L640" s="163"/>
      <c r="M640" s="163"/>
      <c r="N640" s="163"/>
    </row>
    <row r="641" spans="1:14" s="182" customFormat="1" x14ac:dyDescent="0.3">
      <c r="A641" s="181"/>
      <c r="B641" s="400" t="s">
        <v>1015</v>
      </c>
      <c r="C641" s="400" t="s">
        <v>1821</v>
      </c>
      <c r="D641" s="497" t="s">
        <v>1677</v>
      </c>
      <c r="E641" s="497" t="b">
        <f>G2</f>
        <v>1</v>
      </c>
      <c r="F641" s="400"/>
      <c r="G641" s="400"/>
      <c r="H641" s="163"/>
      <c r="I641" s="163"/>
      <c r="J641" s="163"/>
      <c r="K641" s="163"/>
      <c r="L641" s="163"/>
      <c r="M641" s="163"/>
      <c r="N641" s="400"/>
    </row>
    <row r="642" spans="1:14" s="182" customFormat="1" x14ac:dyDescent="0.3">
      <c r="A642" s="181" t="s">
        <v>1000</v>
      </c>
      <c r="B642" s="400">
        <f>IF(E641=FALSE,0,H4)</f>
        <v>43</v>
      </c>
      <c r="C642" s="400">
        <f>IF(E641=FALSE,0,I4)</f>
        <v>86</v>
      </c>
      <c r="D642" s="498">
        <f>IF(E641=0,0,B642/C642)</f>
        <v>0.5</v>
      </c>
      <c r="E642" s="497"/>
      <c r="F642" s="400"/>
      <c r="G642" s="400"/>
      <c r="H642" s="163"/>
      <c r="I642" s="163"/>
      <c r="J642" s="163"/>
      <c r="K642" s="163"/>
      <c r="L642" s="163"/>
      <c r="M642" s="163"/>
      <c r="N642" s="400"/>
    </row>
    <row r="643" spans="1:14" s="182" customFormat="1" x14ac:dyDescent="0.3">
      <c r="A643" s="181" t="s">
        <v>1002</v>
      </c>
      <c r="B643" s="400">
        <f>IF(E641=FALSE,0,H56)</f>
        <v>69</v>
      </c>
      <c r="C643" s="400">
        <f>IF(E641=FALSE,0,I56)</f>
        <v>138</v>
      </c>
      <c r="D643" s="498">
        <f>IF(E641=0,0,B643/C643)</f>
        <v>0.5</v>
      </c>
      <c r="E643" s="497"/>
      <c r="F643" s="400"/>
      <c r="G643" s="400"/>
      <c r="H643" s="163"/>
      <c r="I643" s="163"/>
      <c r="J643" s="163"/>
      <c r="K643" s="163"/>
      <c r="L643" s="163"/>
      <c r="M643" s="163"/>
      <c r="N643" s="400"/>
    </row>
    <row r="644" spans="1:14" s="182" customFormat="1" x14ac:dyDescent="0.3">
      <c r="A644" s="181" t="s">
        <v>1004</v>
      </c>
      <c r="B644" s="400">
        <f>IF(E641=FALSE,0,H131)</f>
        <v>91</v>
      </c>
      <c r="C644" s="400">
        <f>IF(E641=FALSE,0,I131)</f>
        <v>182</v>
      </c>
      <c r="D644" s="498">
        <f>IF(E641=0,0,B644/C644)</f>
        <v>0.5</v>
      </c>
      <c r="E644" s="497"/>
      <c r="F644" s="400"/>
      <c r="G644" s="400"/>
      <c r="H644" s="163"/>
      <c r="I644" s="163"/>
      <c r="J644" s="163"/>
      <c r="K644" s="163"/>
      <c r="L644" s="163"/>
      <c r="M644" s="163"/>
      <c r="N644" s="400"/>
    </row>
    <row r="645" spans="1:14" s="182" customFormat="1" x14ac:dyDescent="0.3">
      <c r="A645" s="181" t="s">
        <v>1006</v>
      </c>
      <c r="B645" s="400">
        <f>IF(E641=FALSE,0,H234)</f>
        <v>138</v>
      </c>
      <c r="C645" s="400">
        <f>IF(E641=FALSE,0,I234)</f>
        <v>278</v>
      </c>
      <c r="D645" s="498">
        <f>IF(E641=0,0,B645/C645)</f>
        <v>0.49640287769784175</v>
      </c>
      <c r="E645" s="497"/>
      <c r="F645" s="400"/>
      <c r="G645" s="400"/>
      <c r="H645" s="163"/>
      <c r="I645" s="163"/>
      <c r="J645" s="163"/>
      <c r="K645" s="163"/>
      <c r="L645" s="163"/>
      <c r="M645" s="163"/>
      <c r="N645" s="400"/>
    </row>
    <row r="646" spans="1:14" s="182" customFormat="1" x14ac:dyDescent="0.3">
      <c r="A646" s="181" t="s">
        <v>1008</v>
      </c>
      <c r="B646" s="400">
        <f>IF(E641=FALSE,0,H385)</f>
        <v>33</v>
      </c>
      <c r="C646" s="400">
        <f>IF(E641=FALSE,0,I385)</f>
        <v>66</v>
      </c>
      <c r="D646" s="498">
        <f>IF(E641=0,0,B646/C646)</f>
        <v>0.5</v>
      </c>
      <c r="E646" s="497"/>
      <c r="F646" s="400"/>
      <c r="G646" s="400"/>
      <c r="H646" s="163"/>
      <c r="I646" s="163"/>
      <c r="J646" s="163"/>
      <c r="K646" s="163"/>
      <c r="L646" s="163"/>
      <c r="M646" s="163"/>
      <c r="N646" s="400"/>
    </row>
    <row r="647" spans="1:14" s="182" customFormat="1" x14ac:dyDescent="0.3">
      <c r="A647" s="181" t="s">
        <v>1010</v>
      </c>
      <c r="B647" s="400">
        <f>IF(E641=FALSE,0,H429)</f>
        <v>55</v>
      </c>
      <c r="C647" s="400">
        <f>IF(E641=FALSE,0,I429)</f>
        <v>110</v>
      </c>
      <c r="D647" s="498">
        <f>IF(E641=0,0,B647/C647)</f>
        <v>0.5</v>
      </c>
      <c r="E647" s="497"/>
      <c r="F647" s="400"/>
      <c r="G647" s="400"/>
      <c r="H647" s="163"/>
      <c r="I647" s="163"/>
      <c r="J647" s="163"/>
      <c r="K647" s="163"/>
      <c r="L647" s="163"/>
      <c r="M647" s="163"/>
      <c r="N647" s="400"/>
    </row>
    <row r="648" spans="1:14" s="182" customFormat="1" x14ac:dyDescent="0.3">
      <c r="A648" s="181" t="s">
        <v>1011</v>
      </c>
      <c r="B648" s="400">
        <f>IF(E641=FALSE,0,H491)</f>
        <v>92</v>
      </c>
      <c r="C648" s="400">
        <f>IF(E641=FALSE,0,I491)</f>
        <v>184</v>
      </c>
      <c r="D648" s="498">
        <f>IF(E641=0,0,B648/C648)</f>
        <v>0.5</v>
      </c>
      <c r="E648" s="497"/>
      <c r="F648" s="400"/>
      <c r="G648" s="400"/>
      <c r="H648" s="163"/>
      <c r="I648" s="163"/>
      <c r="J648" s="163"/>
      <c r="K648" s="163"/>
      <c r="L648" s="163"/>
      <c r="M648" s="163"/>
      <c r="N648" s="400"/>
    </row>
    <row r="649" spans="1:14" s="182" customFormat="1" x14ac:dyDescent="0.3">
      <c r="A649" s="181" t="s">
        <v>1013</v>
      </c>
      <c r="B649" s="400">
        <f>IF(E641=FALSE,0,H593)</f>
        <v>21</v>
      </c>
      <c r="C649" s="400">
        <f>IF(E641=FALSE,0,I593)</f>
        <v>42</v>
      </c>
      <c r="D649" s="498">
        <f>IF(E641=0,0,B649/C649)</f>
        <v>0.5</v>
      </c>
      <c r="E649" s="497"/>
      <c r="F649" s="400"/>
      <c r="G649" s="400"/>
      <c r="H649" s="163"/>
      <c r="I649" s="163"/>
      <c r="J649" s="163"/>
      <c r="K649" s="163"/>
      <c r="L649" s="163"/>
      <c r="M649" s="163"/>
      <c r="N649" s="400"/>
    </row>
    <row r="650" spans="1:14" s="182" customFormat="1" x14ac:dyDescent="0.3">
      <c r="A650" s="181" t="s">
        <v>3529</v>
      </c>
      <c r="B650" s="400">
        <f>IF(G2=FALSE,0,SUM(B642:B649))</f>
        <v>542</v>
      </c>
      <c r="C650" s="400">
        <f>IF(G2=FALSE,0,SUM(C642:C649))</f>
        <v>1086</v>
      </c>
      <c r="D650" s="498">
        <f>IF(E641=0,0,B650/C650)</f>
        <v>0.4990791896869245</v>
      </c>
      <c r="E650" s="497"/>
      <c r="F650" s="400"/>
      <c r="G650" s="400"/>
      <c r="H650" s="163"/>
      <c r="I650" s="163"/>
      <c r="J650" s="163"/>
      <c r="K650" s="163"/>
      <c r="L650" s="163"/>
      <c r="M650" s="163"/>
      <c r="N650" s="400"/>
    </row>
    <row r="651" spans="1:14" s="182" customFormat="1" x14ac:dyDescent="0.3">
      <c r="A651" s="181"/>
      <c r="B651" s="400"/>
      <c r="C651" s="400"/>
      <c r="D651" s="497"/>
      <c r="E651" s="497"/>
      <c r="F651" s="400"/>
      <c r="G651" s="400"/>
      <c r="H651" s="163"/>
      <c r="I651" s="163"/>
      <c r="J651" s="163"/>
      <c r="K651" s="163"/>
      <c r="L651" s="163"/>
      <c r="M651" s="163"/>
      <c r="N651" s="400"/>
    </row>
    <row r="652" spans="1:14" s="182" customFormat="1" x14ac:dyDescent="0.3">
      <c r="A652" s="181">
        <v>0</v>
      </c>
      <c r="B652" s="400"/>
      <c r="C652" s="400"/>
      <c r="D652" s="497"/>
      <c r="E652" s="497"/>
      <c r="F652" s="400"/>
      <c r="G652" s="400"/>
      <c r="H652" s="163"/>
      <c r="I652" s="163"/>
      <c r="J652" s="163"/>
      <c r="K652" s="163"/>
      <c r="L652" s="163"/>
      <c r="M652" s="163"/>
      <c r="N652" s="400"/>
    </row>
    <row r="653" spans="1:14" s="164" customFormat="1" x14ac:dyDescent="0.3">
      <c r="A653" s="182"/>
      <c r="E653" s="588"/>
    </row>
    <row r="654" spans="1:14" s="164" customFormat="1" x14ac:dyDescent="0.3">
      <c r="A654" s="182"/>
      <c r="E654" s="588"/>
    </row>
    <row r="655" spans="1:14" s="164" customFormat="1" x14ac:dyDescent="0.3">
      <c r="A655" s="182"/>
      <c r="E655" s="588"/>
    </row>
    <row r="656" spans="1:14" s="164" customFormat="1" x14ac:dyDescent="0.3">
      <c r="A656" s="182"/>
      <c r="E656" s="588"/>
    </row>
  </sheetData>
  <sheetProtection algorithmName="SHA-512" hashValue="XO0gPylMd9MC8liXJ3HOSyWellWSj1H5R9Gh3dziv5cZLZBS4pAZabPGSNrmdGeievFL6gipVh8vG1sHolqlRw==" saltValue="zzzvUHwsoIFOxJGqiBje4Q==" spinCount="100000" sheet="1" objects="1" scenarios="1"/>
  <protectedRanges>
    <protectedRange sqref="D6:D632 G6:G362" name="Range1"/>
  </protectedRanges>
  <autoFilter ref="A3:G618" xr:uid="{00000000-0001-0000-0C00-000000000000}"/>
  <mergeCells count="71">
    <mergeCell ref="B471:G471"/>
    <mergeCell ref="A621:C621"/>
    <mergeCell ref="B623:C623"/>
    <mergeCell ref="B565:G565"/>
    <mergeCell ref="B573:G573"/>
    <mergeCell ref="B593:G593"/>
    <mergeCell ref="B594:G594"/>
    <mergeCell ref="B602:G602"/>
    <mergeCell ref="B607:G607"/>
    <mergeCell ref="B579:G579"/>
    <mergeCell ref="B613:G613"/>
    <mergeCell ref="B508:G508"/>
    <mergeCell ref="B522:G522"/>
    <mergeCell ref="B530:G530"/>
    <mergeCell ref="B541:G541"/>
    <mergeCell ref="B491:G491"/>
    <mergeCell ref="B492:G492"/>
    <mergeCell ref="B545:G545"/>
    <mergeCell ref="B398:G398"/>
    <mergeCell ref="B404:G404"/>
    <mergeCell ref="B407:G407"/>
    <mergeCell ref="B412:G412"/>
    <mergeCell ref="B414:G414"/>
    <mergeCell ref="B420:G420"/>
    <mergeCell ref="B423:G423"/>
    <mergeCell ref="B426:G426"/>
    <mergeCell ref="B429:G429"/>
    <mergeCell ref="B430:G430"/>
    <mergeCell ref="B454:G454"/>
    <mergeCell ref="B458:G458"/>
    <mergeCell ref="B468:G468"/>
    <mergeCell ref="B465:G465"/>
    <mergeCell ref="B358:G358"/>
    <mergeCell ref="B377:G377"/>
    <mergeCell ref="B385:G385"/>
    <mergeCell ref="B386:G386"/>
    <mergeCell ref="B390:G390"/>
    <mergeCell ref="B245:G245"/>
    <mergeCell ref="B276:G276"/>
    <mergeCell ref="B303:G303"/>
    <mergeCell ref="B317:G317"/>
    <mergeCell ref="B321:G321"/>
    <mergeCell ref="B319:G319"/>
    <mergeCell ref="A1:G1"/>
    <mergeCell ref="A2:F2"/>
    <mergeCell ref="B4:G4"/>
    <mergeCell ref="B5:G5"/>
    <mergeCell ref="B9:G9"/>
    <mergeCell ref="B234:G234"/>
    <mergeCell ref="B235:G235"/>
    <mergeCell ref="B12:G12"/>
    <mergeCell ref="B17:G17"/>
    <mergeCell ref="B39:G39"/>
    <mergeCell ref="B52:G52"/>
    <mergeCell ref="B56:G56"/>
    <mergeCell ref="B332:G332"/>
    <mergeCell ref="B341:G341"/>
    <mergeCell ref="B57:G57"/>
    <mergeCell ref="B81:G81"/>
    <mergeCell ref="B102:G102"/>
    <mergeCell ref="B213:G213"/>
    <mergeCell ref="B251:G251"/>
    <mergeCell ref="B107:G107"/>
    <mergeCell ref="B119:G119"/>
    <mergeCell ref="B131:G131"/>
    <mergeCell ref="B132:G132"/>
    <mergeCell ref="B158:G158"/>
    <mergeCell ref="B182:G182"/>
    <mergeCell ref="B205:G205"/>
    <mergeCell ref="B207:G207"/>
    <mergeCell ref="B172:G172"/>
  </mergeCells>
  <dataValidations count="6">
    <dataValidation type="list" allowBlank="1" showErrorMessage="1" sqref="D3 D6:D8 D10:D11 D13:D16 D580:D592 D40:D51 D53:D55 D58:D80 D82:D101 D103:D106 D108:D118 D120:D130 D133:D157 D206 D173:D181 D236:D244 D304:D316 D252:D275 D322:D331 D378:D384 D387:D389 D391:D397 D399:D403 D405:D406 D408:D411 D413 D651:D652 D421:D422 D424:D425 D427:D428 D431:D453 D455:D457 D459:D464 D466:D467 D469:D470 D472:D490 D493:D507 D509:D521 D523:D529 D320 D595:D601 D603:D606 D608:D612 D159:D171 D208:D212 D333:D357 D574:D578 D246:D250 D318 D531:D540 D183:D204 D277:D302 D566:D572 D542:D544 D614:D641 D415:D419 D18:D33 D214:D233 D359:D376" xr:uid="{00000000-0002-0000-0C00-000000000000}">
      <formula1>$L$1:$N$1</formula1>
    </dataValidation>
    <dataValidation type="list" allowBlank="1" showErrorMessage="1" sqref="D34:D37" xr:uid="{30160171-371B-4217-A2B8-7964522BFB38}">
      <formula1>$K$1:$M$1</formula1>
    </dataValidation>
    <dataValidation allowBlank="1" showErrorMessage="1" sqref="D642:D650" xr:uid="{90EEEE74-7294-4E7A-B953-4F49B8BE516A}"/>
    <dataValidation type="list" allowBlank="1" showInputMessage="1" showErrorMessage="1" sqref="D546:D551 D563:D564" xr:uid="{5BDE98A8-AEEF-41A0-BDC7-4FBC3221C2DE}">
      <formula1>$L$1:$N$1</formula1>
    </dataValidation>
    <dataValidation type="list" allowBlank="1" showErrorMessage="1" sqref="D545:D564" xr:uid="{EDF25C47-9C3F-4983-8C66-C12561DF7973}">
      <formula1>"0,1,2"</formula1>
    </dataValidation>
    <dataValidation type="list" allowBlank="1" showInputMessage="1" showErrorMessage="1" sqref="D38" xr:uid="{95E900F3-9289-4F0D-B157-83B84457D61F}">
      <formula1>"0,1,2"</formula1>
    </dataValidation>
  </dataValidation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F48EC-7C1B-4C77-9EC9-9AEDF79EA61C}">
  <sheetPr>
    <pageSetUpPr fitToPage="1"/>
  </sheetPr>
  <dimension ref="A1:O517"/>
  <sheetViews>
    <sheetView view="pageBreakPreview" zoomScale="62" zoomScaleNormal="40" zoomScaleSheetLayoutView="70" workbookViewId="0">
      <selection activeCell="C27" sqref="C27"/>
    </sheetView>
  </sheetViews>
  <sheetFormatPr defaultColWidth="14.453125" defaultRowHeight="15" x14ac:dyDescent="0.3"/>
  <cols>
    <col min="1" max="1" width="17.90625" style="58" customWidth="1"/>
    <col min="2" max="2" width="53.6328125" style="59" customWidth="1"/>
    <col min="3" max="3" width="56.81640625" style="59" customWidth="1"/>
    <col min="4" max="4" width="16.7265625" style="59" customWidth="1"/>
    <col min="5" max="5" width="18" style="601" customWidth="1"/>
    <col min="6" max="6" width="54.36328125" style="59" customWidth="1"/>
    <col min="7" max="7" width="48.453125" style="59" customWidth="1"/>
    <col min="8" max="9" width="9.08984375" style="81" hidden="1" customWidth="1"/>
    <col min="10" max="12" width="9.08984375" style="81" customWidth="1"/>
    <col min="13" max="13" width="9.08984375" style="401" customWidth="1"/>
    <col min="14" max="26" width="9.08984375" style="59" customWidth="1"/>
    <col min="27" max="16384" width="14.453125" style="59"/>
  </cols>
  <sheetData>
    <row r="1" spans="1:13" x14ac:dyDescent="0.3">
      <c r="A1" s="711" t="s">
        <v>137</v>
      </c>
      <c r="B1" s="710"/>
      <c r="C1" s="710"/>
      <c r="D1" s="710"/>
      <c r="E1" s="710"/>
      <c r="F1" s="710"/>
      <c r="G1" s="710"/>
      <c r="K1" s="58">
        <v>0</v>
      </c>
      <c r="L1" s="58">
        <v>1</v>
      </c>
      <c r="M1" s="58">
        <v>2</v>
      </c>
    </row>
    <row r="2" spans="1:13" x14ac:dyDescent="0.3">
      <c r="A2" s="711" t="s">
        <v>1822</v>
      </c>
      <c r="B2" s="710"/>
      <c r="C2" s="710"/>
      <c r="D2" s="710"/>
      <c r="E2" s="710"/>
      <c r="F2" s="710"/>
      <c r="G2" s="335" t="b">
        <f>'Hospital Score'!C8</f>
        <v>1</v>
      </c>
    </row>
    <row r="3" spans="1:13" ht="30" x14ac:dyDescent="0.3">
      <c r="A3" s="60" t="s">
        <v>1679</v>
      </c>
      <c r="B3" s="61" t="s">
        <v>140</v>
      </c>
      <c r="C3" s="62" t="s">
        <v>1823</v>
      </c>
      <c r="D3" s="61" t="s">
        <v>1824</v>
      </c>
      <c r="E3" s="61" t="s">
        <v>1825</v>
      </c>
      <c r="F3" s="62" t="s">
        <v>1826</v>
      </c>
      <c r="G3" s="63" t="s">
        <v>1827</v>
      </c>
    </row>
    <row r="4" spans="1:13" x14ac:dyDescent="0.3">
      <c r="A4" s="359"/>
      <c r="B4" s="712" t="s">
        <v>147</v>
      </c>
      <c r="C4" s="713"/>
      <c r="D4" s="713"/>
      <c r="E4" s="713"/>
      <c r="F4" s="713"/>
      <c r="G4" s="713"/>
      <c r="H4" s="81">
        <f t="shared" ref="H4:I4" si="0">H5+H8+H16+H21</f>
        <v>13</v>
      </c>
      <c r="I4" s="81">
        <f t="shared" si="0"/>
        <v>26</v>
      </c>
    </row>
    <row r="5" spans="1:13" x14ac:dyDescent="0.3">
      <c r="A5" s="360" t="s">
        <v>16</v>
      </c>
      <c r="B5" s="714" t="s">
        <v>17</v>
      </c>
      <c r="C5" s="710"/>
      <c r="D5" s="710"/>
      <c r="E5" s="710"/>
      <c r="F5" s="710"/>
      <c r="G5" s="710"/>
      <c r="H5" s="81">
        <f>SUM(D6:D7)</f>
        <v>2</v>
      </c>
      <c r="I5" s="81">
        <f>COUNT(D6:D7)*2</f>
        <v>4</v>
      </c>
    </row>
    <row r="6" spans="1:13" x14ac:dyDescent="0.3">
      <c r="A6" s="361" t="s">
        <v>1054</v>
      </c>
      <c r="B6" s="64" t="s">
        <v>174</v>
      </c>
      <c r="C6" s="65" t="s">
        <v>1828</v>
      </c>
      <c r="D6" s="66">
        <v>1</v>
      </c>
      <c r="E6" s="66" t="s">
        <v>188</v>
      </c>
      <c r="F6" s="65" t="s">
        <v>1829</v>
      </c>
      <c r="G6" s="68"/>
    </row>
    <row r="7" spans="1:13" x14ac:dyDescent="0.3">
      <c r="A7" s="361" t="s">
        <v>1830</v>
      </c>
      <c r="B7" s="64" t="s">
        <v>179</v>
      </c>
      <c r="C7" s="65" t="s">
        <v>1831</v>
      </c>
      <c r="D7" s="66">
        <v>1</v>
      </c>
      <c r="E7" s="66" t="s">
        <v>188</v>
      </c>
      <c r="F7" s="67"/>
      <c r="G7" s="68"/>
    </row>
    <row r="8" spans="1:13" x14ac:dyDescent="0.3">
      <c r="A8" s="361" t="s">
        <v>18</v>
      </c>
      <c r="B8" s="714" t="s">
        <v>1680</v>
      </c>
      <c r="C8" s="710"/>
      <c r="D8" s="710"/>
      <c r="E8" s="710"/>
      <c r="F8" s="710"/>
      <c r="G8" s="710"/>
      <c r="H8" s="81">
        <f>SUM(D9:D15)</f>
        <v>6</v>
      </c>
      <c r="I8" s="81">
        <f>COUNT(D9:D15)*2</f>
        <v>12</v>
      </c>
    </row>
    <row r="9" spans="1:13" ht="30" hidden="1" x14ac:dyDescent="0.3">
      <c r="A9" s="566" t="s">
        <v>1070</v>
      </c>
      <c r="B9" s="64" t="s">
        <v>1071</v>
      </c>
      <c r="C9" s="65" t="s">
        <v>4541</v>
      </c>
      <c r="D9" s="66"/>
      <c r="E9" s="66" t="s">
        <v>188</v>
      </c>
      <c r="F9" s="69" t="s">
        <v>1832</v>
      </c>
      <c r="G9" s="68"/>
    </row>
    <row r="10" spans="1:13" ht="30" x14ac:dyDescent="0.3">
      <c r="A10" s="361" t="s">
        <v>1081</v>
      </c>
      <c r="B10" s="64" t="s">
        <v>1082</v>
      </c>
      <c r="C10" s="65" t="s">
        <v>1833</v>
      </c>
      <c r="D10" s="66">
        <v>1</v>
      </c>
      <c r="E10" s="66" t="s">
        <v>388</v>
      </c>
      <c r="F10" s="67"/>
      <c r="G10" s="68"/>
    </row>
    <row r="11" spans="1:13" x14ac:dyDescent="0.3">
      <c r="A11" s="361"/>
      <c r="B11" s="64"/>
      <c r="C11" s="65" t="s">
        <v>1834</v>
      </c>
      <c r="D11" s="66">
        <v>1</v>
      </c>
      <c r="E11" s="66" t="s">
        <v>388</v>
      </c>
      <c r="F11" s="67"/>
      <c r="G11" s="68"/>
    </row>
    <row r="12" spans="1:13" x14ac:dyDescent="0.3">
      <c r="A12" s="361"/>
      <c r="B12" s="64"/>
      <c r="C12" s="65" t="s">
        <v>1835</v>
      </c>
      <c r="D12" s="66">
        <v>1</v>
      </c>
      <c r="E12" s="66" t="s">
        <v>388</v>
      </c>
      <c r="F12" s="67"/>
      <c r="G12" s="68"/>
    </row>
    <row r="13" spans="1:13" x14ac:dyDescent="0.3">
      <c r="A13" s="361"/>
      <c r="B13" s="64"/>
      <c r="C13" s="65" t="s">
        <v>1836</v>
      </c>
      <c r="D13" s="66">
        <v>1</v>
      </c>
      <c r="E13" s="66" t="s">
        <v>388</v>
      </c>
      <c r="F13" s="67"/>
      <c r="G13" s="68"/>
    </row>
    <row r="14" spans="1:13" x14ac:dyDescent="0.3">
      <c r="A14" s="361"/>
      <c r="B14" s="64"/>
      <c r="C14" s="65" t="s">
        <v>1837</v>
      </c>
      <c r="D14" s="66">
        <v>1</v>
      </c>
      <c r="E14" s="66" t="s">
        <v>388</v>
      </c>
      <c r="F14" s="67"/>
      <c r="G14" s="68"/>
    </row>
    <row r="15" spans="1:13" x14ac:dyDescent="0.3">
      <c r="A15" s="361"/>
      <c r="B15" s="64"/>
      <c r="C15" s="65" t="s">
        <v>4542</v>
      </c>
      <c r="D15" s="66">
        <v>1</v>
      </c>
      <c r="E15" s="66" t="s">
        <v>388</v>
      </c>
      <c r="F15" s="67"/>
      <c r="G15" s="68"/>
    </row>
    <row r="16" spans="1:13" x14ac:dyDescent="0.3">
      <c r="A16" s="361" t="s">
        <v>22</v>
      </c>
      <c r="B16" s="709" t="s">
        <v>1838</v>
      </c>
      <c r="C16" s="710"/>
      <c r="D16" s="710"/>
      <c r="E16" s="710"/>
      <c r="F16" s="710"/>
      <c r="G16" s="710"/>
      <c r="H16" s="81">
        <f>SUM(D17:D20)</f>
        <v>4</v>
      </c>
      <c r="I16" s="81">
        <f>COUNT(D17:D20)*2</f>
        <v>8</v>
      </c>
    </row>
    <row r="17" spans="1:9" ht="30" x14ac:dyDescent="0.3">
      <c r="A17" s="361" t="s">
        <v>1090</v>
      </c>
      <c r="B17" s="65" t="s">
        <v>1091</v>
      </c>
      <c r="C17" s="65" t="s">
        <v>1839</v>
      </c>
      <c r="D17" s="66">
        <v>1</v>
      </c>
      <c r="E17" s="66" t="s">
        <v>388</v>
      </c>
      <c r="F17" s="65" t="s">
        <v>1840</v>
      </c>
      <c r="G17" s="67"/>
    </row>
    <row r="18" spans="1:9" ht="30" x14ac:dyDescent="0.3">
      <c r="A18" s="361" t="s">
        <v>1094</v>
      </c>
      <c r="B18" s="65" t="s">
        <v>4200</v>
      </c>
      <c r="C18" s="65" t="s">
        <v>1841</v>
      </c>
      <c r="D18" s="66">
        <v>1</v>
      </c>
      <c r="E18" s="66" t="s">
        <v>388</v>
      </c>
      <c r="F18" s="67"/>
      <c r="G18" s="67"/>
    </row>
    <row r="19" spans="1:9" ht="30" x14ac:dyDescent="0.3">
      <c r="A19" s="361" t="s">
        <v>1096</v>
      </c>
      <c r="B19" s="65" t="s">
        <v>1097</v>
      </c>
      <c r="C19" s="65" t="s">
        <v>1842</v>
      </c>
      <c r="D19" s="66">
        <v>1</v>
      </c>
      <c r="E19" s="66" t="s">
        <v>388</v>
      </c>
      <c r="F19" s="67"/>
      <c r="G19" s="67"/>
    </row>
    <row r="20" spans="1:9" ht="30" x14ac:dyDescent="0.3">
      <c r="A20" s="361" t="s">
        <v>1100</v>
      </c>
      <c r="B20" s="65" t="s">
        <v>1101</v>
      </c>
      <c r="C20" s="65" t="s">
        <v>1843</v>
      </c>
      <c r="D20" s="66">
        <v>1</v>
      </c>
      <c r="E20" s="66" t="s">
        <v>388</v>
      </c>
      <c r="F20" s="67"/>
      <c r="G20" s="67"/>
    </row>
    <row r="21" spans="1:9" x14ac:dyDescent="0.3">
      <c r="A21" s="360" t="s">
        <v>25</v>
      </c>
      <c r="B21" s="709" t="s">
        <v>26</v>
      </c>
      <c r="C21" s="710"/>
      <c r="D21" s="710"/>
      <c r="E21" s="710"/>
      <c r="F21" s="710"/>
      <c r="G21" s="710"/>
      <c r="H21" s="81">
        <f>SUM(D22)</f>
        <v>1</v>
      </c>
      <c r="I21" s="81">
        <f>COUNT(D22)*2</f>
        <v>2</v>
      </c>
    </row>
    <row r="22" spans="1:9" ht="45" x14ac:dyDescent="0.3">
      <c r="A22" s="361" t="s">
        <v>1126</v>
      </c>
      <c r="B22" s="65" t="s">
        <v>209</v>
      </c>
      <c r="C22" s="65" t="s">
        <v>1844</v>
      </c>
      <c r="D22" s="66">
        <v>1</v>
      </c>
      <c r="E22" s="66" t="s">
        <v>388</v>
      </c>
      <c r="F22" s="69"/>
      <c r="G22" s="67"/>
    </row>
    <row r="23" spans="1:9" x14ac:dyDescent="0.3">
      <c r="A23" s="359"/>
      <c r="B23" s="715" t="s">
        <v>212</v>
      </c>
      <c r="C23" s="713"/>
      <c r="D23" s="713"/>
      <c r="E23" s="713"/>
      <c r="F23" s="713"/>
      <c r="G23" s="713"/>
      <c r="H23" s="81">
        <f t="shared" ref="H23:I23" si="1">H24+H33+H44+H53+H57</f>
        <v>40</v>
      </c>
      <c r="I23" s="81">
        <f t="shared" si="1"/>
        <v>80</v>
      </c>
    </row>
    <row r="24" spans="1:9" x14ac:dyDescent="0.3">
      <c r="A24" s="360" t="s">
        <v>28</v>
      </c>
      <c r="B24" s="709" t="s">
        <v>1687</v>
      </c>
      <c r="C24" s="710"/>
      <c r="D24" s="710"/>
      <c r="E24" s="710"/>
      <c r="F24" s="710"/>
      <c r="G24" s="710"/>
      <c r="H24" s="81">
        <f>SUM(D25:D32)</f>
        <v>8</v>
      </c>
      <c r="I24" s="81">
        <f>COUNT(D25:D32)*2</f>
        <v>16</v>
      </c>
    </row>
    <row r="25" spans="1:9" ht="30" x14ac:dyDescent="0.3">
      <c r="A25" s="361" t="s">
        <v>1129</v>
      </c>
      <c r="B25" s="71" t="s">
        <v>216</v>
      </c>
      <c r="C25" s="65" t="s">
        <v>1130</v>
      </c>
      <c r="D25" s="66">
        <v>1</v>
      </c>
      <c r="E25" s="66" t="s">
        <v>218</v>
      </c>
      <c r="F25" s="69" t="s">
        <v>1131</v>
      </c>
      <c r="G25" s="67"/>
    </row>
    <row r="26" spans="1:9" x14ac:dyDescent="0.3">
      <c r="A26" s="361"/>
      <c r="B26" s="72"/>
      <c r="C26" s="65" t="s">
        <v>1845</v>
      </c>
      <c r="D26" s="66">
        <v>1</v>
      </c>
      <c r="E26" s="66" t="s">
        <v>218</v>
      </c>
      <c r="F26" s="70"/>
      <c r="G26" s="67"/>
    </row>
    <row r="27" spans="1:9" ht="30" x14ac:dyDescent="0.3">
      <c r="A27" s="361" t="s">
        <v>1133</v>
      </c>
      <c r="B27" s="71" t="s">
        <v>224</v>
      </c>
      <c r="C27" s="65" t="s">
        <v>1846</v>
      </c>
      <c r="D27" s="66">
        <v>1</v>
      </c>
      <c r="E27" s="66" t="s">
        <v>218</v>
      </c>
      <c r="F27" s="67"/>
      <c r="G27" s="67"/>
    </row>
    <row r="28" spans="1:9" ht="30" x14ac:dyDescent="0.3">
      <c r="A28" s="361"/>
      <c r="B28" s="71"/>
      <c r="C28" s="65" t="s">
        <v>1688</v>
      </c>
      <c r="D28" s="66">
        <v>1</v>
      </c>
      <c r="E28" s="66" t="s">
        <v>218</v>
      </c>
      <c r="F28" s="67"/>
      <c r="G28" s="67"/>
    </row>
    <row r="29" spans="1:9" ht="30" x14ac:dyDescent="0.3">
      <c r="A29" s="361" t="s">
        <v>1142</v>
      </c>
      <c r="B29" s="71" t="s">
        <v>1143</v>
      </c>
      <c r="C29" s="65" t="s">
        <v>1847</v>
      </c>
      <c r="D29" s="66">
        <v>1</v>
      </c>
      <c r="E29" s="66" t="s">
        <v>218</v>
      </c>
      <c r="F29" s="67"/>
      <c r="G29" s="67"/>
    </row>
    <row r="30" spans="1:9" ht="30" x14ac:dyDescent="0.3">
      <c r="A30" s="361" t="s">
        <v>1145</v>
      </c>
      <c r="B30" s="71" t="s">
        <v>1146</v>
      </c>
      <c r="C30" s="65" t="s">
        <v>1848</v>
      </c>
      <c r="D30" s="66">
        <v>1</v>
      </c>
      <c r="E30" s="66" t="s">
        <v>218</v>
      </c>
      <c r="F30" s="69" t="s">
        <v>1849</v>
      </c>
      <c r="G30" s="67"/>
    </row>
    <row r="31" spans="1:9" ht="30" x14ac:dyDescent="0.3">
      <c r="A31" s="361" t="s">
        <v>1148</v>
      </c>
      <c r="B31" s="71" t="s">
        <v>230</v>
      </c>
      <c r="C31" s="65" t="s">
        <v>231</v>
      </c>
      <c r="D31" s="66">
        <v>1</v>
      </c>
      <c r="E31" s="66" t="s">
        <v>218</v>
      </c>
      <c r="F31" s="67"/>
      <c r="G31" s="67"/>
    </row>
    <row r="32" spans="1:9" ht="30" x14ac:dyDescent="0.3">
      <c r="A32" s="361" t="s">
        <v>232</v>
      </c>
      <c r="B32" s="71" t="s">
        <v>233</v>
      </c>
      <c r="C32" s="65" t="s">
        <v>1850</v>
      </c>
      <c r="D32" s="66">
        <v>1</v>
      </c>
      <c r="E32" s="66" t="s">
        <v>235</v>
      </c>
      <c r="F32" s="67"/>
      <c r="G32" s="67"/>
    </row>
    <row r="33" spans="1:9" x14ac:dyDescent="0.3">
      <c r="A33" s="360" t="s">
        <v>30</v>
      </c>
      <c r="B33" s="709" t="s">
        <v>4550</v>
      </c>
      <c r="C33" s="710"/>
      <c r="D33" s="710"/>
      <c r="E33" s="710"/>
      <c r="F33" s="710"/>
      <c r="G33" s="710"/>
      <c r="H33" s="81">
        <f>SUM(D34:D43)</f>
        <v>10</v>
      </c>
      <c r="I33" s="81">
        <f>COUNT(D34:D43)*2</f>
        <v>20</v>
      </c>
    </row>
    <row r="34" spans="1:9" ht="30" x14ac:dyDescent="0.3">
      <c r="A34" s="361" t="s">
        <v>1153</v>
      </c>
      <c r="B34" s="73" t="s">
        <v>238</v>
      </c>
      <c r="C34" s="65" t="s">
        <v>1851</v>
      </c>
      <c r="D34" s="66">
        <v>1</v>
      </c>
      <c r="E34" s="66" t="s">
        <v>218</v>
      </c>
      <c r="F34" s="69" t="s">
        <v>1852</v>
      </c>
      <c r="G34" s="67"/>
    </row>
    <row r="35" spans="1:9" x14ac:dyDescent="0.3">
      <c r="A35" s="361"/>
      <c r="B35" s="73"/>
      <c r="C35" s="65" t="s">
        <v>1853</v>
      </c>
      <c r="D35" s="66">
        <v>1</v>
      </c>
      <c r="E35" s="66" t="s">
        <v>488</v>
      </c>
      <c r="F35" s="67"/>
      <c r="G35" s="67"/>
    </row>
    <row r="36" spans="1:9" ht="30" x14ac:dyDescent="0.3">
      <c r="A36" s="361"/>
      <c r="B36" s="73"/>
      <c r="C36" s="65" t="s">
        <v>1854</v>
      </c>
      <c r="D36" s="66">
        <v>1</v>
      </c>
      <c r="E36" s="66" t="s">
        <v>218</v>
      </c>
      <c r="F36" s="67"/>
      <c r="G36" s="67"/>
    </row>
    <row r="37" spans="1:9" ht="30" x14ac:dyDescent="0.3">
      <c r="A37" s="361"/>
      <c r="B37" s="73"/>
      <c r="C37" s="65" t="s">
        <v>1855</v>
      </c>
      <c r="D37" s="66">
        <v>1</v>
      </c>
      <c r="E37" s="66" t="s">
        <v>488</v>
      </c>
      <c r="F37" s="67"/>
      <c r="G37" s="67"/>
    </row>
    <row r="38" spans="1:9" x14ac:dyDescent="0.3">
      <c r="A38" s="361"/>
      <c r="B38" s="73"/>
      <c r="C38" s="65" t="s">
        <v>1856</v>
      </c>
      <c r="D38" s="66">
        <v>1</v>
      </c>
      <c r="E38" s="66" t="s">
        <v>679</v>
      </c>
      <c r="F38" s="67"/>
      <c r="G38" s="67"/>
    </row>
    <row r="39" spans="1:9" ht="30" x14ac:dyDescent="0.3">
      <c r="A39" s="361"/>
      <c r="B39" s="73"/>
      <c r="C39" s="65" t="s">
        <v>1857</v>
      </c>
      <c r="D39" s="66">
        <v>1</v>
      </c>
      <c r="E39" s="66" t="s">
        <v>1186</v>
      </c>
      <c r="F39" s="67"/>
      <c r="G39" s="67"/>
    </row>
    <row r="40" spans="1:9" ht="30" x14ac:dyDescent="0.3">
      <c r="A40" s="361"/>
      <c r="B40" s="73"/>
      <c r="C40" s="65" t="s">
        <v>1858</v>
      </c>
      <c r="D40" s="66">
        <v>1</v>
      </c>
      <c r="E40" s="66" t="s">
        <v>268</v>
      </c>
      <c r="F40" s="67"/>
      <c r="G40" s="67"/>
    </row>
    <row r="41" spans="1:9" ht="30" x14ac:dyDescent="0.3">
      <c r="A41" s="361" t="s">
        <v>1158</v>
      </c>
      <c r="B41" s="74" t="s">
        <v>1159</v>
      </c>
      <c r="C41" s="65" t="s">
        <v>1859</v>
      </c>
      <c r="D41" s="66">
        <v>1</v>
      </c>
      <c r="E41" s="66" t="s">
        <v>218</v>
      </c>
      <c r="F41" s="67"/>
      <c r="G41" s="67"/>
    </row>
    <row r="42" spans="1:9" x14ac:dyDescent="0.3">
      <c r="A42" s="361"/>
      <c r="B42" s="73"/>
      <c r="C42" s="65" t="s">
        <v>252</v>
      </c>
      <c r="D42" s="66">
        <v>1</v>
      </c>
      <c r="E42" s="66" t="s">
        <v>218</v>
      </c>
      <c r="F42" s="67"/>
      <c r="G42" s="67"/>
    </row>
    <row r="43" spans="1:9" x14ac:dyDescent="0.3">
      <c r="A43" s="361"/>
      <c r="B43" s="73"/>
      <c r="C43" s="65" t="s">
        <v>1860</v>
      </c>
      <c r="D43" s="66">
        <v>1</v>
      </c>
      <c r="E43" s="66" t="s">
        <v>218</v>
      </c>
      <c r="F43" s="67"/>
      <c r="G43" s="67"/>
    </row>
    <row r="44" spans="1:9" x14ac:dyDescent="0.3">
      <c r="A44" s="360" t="s">
        <v>31</v>
      </c>
      <c r="B44" s="709" t="s">
        <v>256</v>
      </c>
      <c r="C44" s="710"/>
      <c r="D44" s="710"/>
      <c r="E44" s="710"/>
      <c r="F44" s="710"/>
      <c r="G44" s="710"/>
      <c r="H44" s="81">
        <f>SUM(D45:D52)</f>
        <v>8</v>
      </c>
      <c r="I44" s="81">
        <f>COUNT(D45:D52)*2</f>
        <v>16</v>
      </c>
    </row>
    <row r="45" spans="1:9" ht="30" x14ac:dyDescent="0.3">
      <c r="A45" s="361" t="s">
        <v>1163</v>
      </c>
      <c r="B45" s="73" t="s">
        <v>258</v>
      </c>
      <c r="C45" s="65" t="s">
        <v>1861</v>
      </c>
      <c r="D45" s="66">
        <v>1</v>
      </c>
      <c r="E45" s="66" t="s">
        <v>218</v>
      </c>
      <c r="F45" s="70" t="s">
        <v>1862</v>
      </c>
      <c r="G45" s="67"/>
    </row>
    <row r="46" spans="1:9" x14ac:dyDescent="0.3">
      <c r="A46" s="361"/>
      <c r="B46" s="72"/>
      <c r="C46" s="65" t="s">
        <v>1863</v>
      </c>
      <c r="D46" s="66">
        <v>1</v>
      </c>
      <c r="E46" s="66" t="s">
        <v>218</v>
      </c>
      <c r="F46" s="70"/>
      <c r="G46" s="67"/>
    </row>
    <row r="47" spans="1:9" x14ac:dyDescent="0.3">
      <c r="A47" s="361"/>
      <c r="B47" s="72"/>
      <c r="C47" s="65" t="s">
        <v>1864</v>
      </c>
      <c r="D47" s="66">
        <v>1</v>
      </c>
      <c r="E47" s="66" t="s">
        <v>218</v>
      </c>
      <c r="F47" s="69"/>
      <c r="G47" s="67"/>
    </row>
    <row r="48" spans="1:9" ht="45" x14ac:dyDescent="0.3">
      <c r="A48" s="361"/>
      <c r="B48" s="72"/>
      <c r="C48" s="65" t="s">
        <v>1865</v>
      </c>
      <c r="D48" s="66">
        <v>1</v>
      </c>
      <c r="E48" s="66" t="s">
        <v>218</v>
      </c>
      <c r="F48" s="69"/>
      <c r="G48" s="67"/>
    </row>
    <row r="49" spans="1:9" ht="30" x14ac:dyDescent="0.3">
      <c r="A49" s="361" t="s">
        <v>1167</v>
      </c>
      <c r="B49" s="73" t="s">
        <v>262</v>
      </c>
      <c r="C49" s="65" t="s">
        <v>1866</v>
      </c>
      <c r="D49" s="66">
        <v>1</v>
      </c>
      <c r="E49" s="66" t="s">
        <v>153</v>
      </c>
      <c r="F49" s="67"/>
      <c r="G49" s="67"/>
    </row>
    <row r="50" spans="1:9" ht="45" x14ac:dyDescent="0.3">
      <c r="A50" s="361"/>
      <c r="B50" s="73"/>
      <c r="C50" s="65" t="s">
        <v>1867</v>
      </c>
      <c r="D50" s="66">
        <v>1</v>
      </c>
      <c r="E50" s="66" t="s">
        <v>153</v>
      </c>
      <c r="F50" s="67"/>
      <c r="G50" s="67"/>
    </row>
    <row r="51" spans="1:9" ht="30" x14ac:dyDescent="0.3">
      <c r="A51" s="361" t="s">
        <v>1169</v>
      </c>
      <c r="B51" s="73" t="s">
        <v>266</v>
      </c>
      <c r="C51" s="65" t="s">
        <v>267</v>
      </c>
      <c r="D51" s="66">
        <v>1</v>
      </c>
      <c r="E51" s="66" t="s">
        <v>1693</v>
      </c>
      <c r="F51" s="67"/>
      <c r="G51" s="67"/>
    </row>
    <row r="52" spans="1:9" ht="45" x14ac:dyDescent="0.3">
      <c r="A52" s="361" t="s">
        <v>1172</v>
      </c>
      <c r="B52" s="73" t="s">
        <v>270</v>
      </c>
      <c r="C52" s="65" t="s">
        <v>1694</v>
      </c>
      <c r="D52" s="66">
        <v>1</v>
      </c>
      <c r="E52" s="66" t="s">
        <v>153</v>
      </c>
      <c r="F52" s="67"/>
      <c r="G52" s="67"/>
    </row>
    <row r="53" spans="1:9" x14ac:dyDescent="0.3">
      <c r="A53" s="360" t="s">
        <v>33</v>
      </c>
      <c r="B53" s="709" t="s">
        <v>34</v>
      </c>
      <c r="C53" s="710"/>
      <c r="D53" s="710"/>
      <c r="E53" s="710"/>
      <c r="F53" s="710"/>
      <c r="G53" s="710"/>
      <c r="H53" s="81">
        <f>SUM(D54:D56)</f>
        <v>3</v>
      </c>
      <c r="I53" s="81">
        <f>COUNT(D54:D56)*2</f>
        <v>6</v>
      </c>
    </row>
    <row r="54" spans="1:9" ht="30" x14ac:dyDescent="0.3">
      <c r="A54" s="361" t="s">
        <v>1176</v>
      </c>
      <c r="B54" s="73" t="s">
        <v>274</v>
      </c>
      <c r="C54" s="65" t="s">
        <v>1868</v>
      </c>
      <c r="D54" s="66">
        <v>1</v>
      </c>
      <c r="E54" s="66" t="s">
        <v>176</v>
      </c>
      <c r="F54" s="67"/>
      <c r="G54" s="67"/>
    </row>
    <row r="55" spans="1:9" ht="30" x14ac:dyDescent="0.3">
      <c r="A55" s="361" t="s">
        <v>1183</v>
      </c>
      <c r="B55" s="73" t="s">
        <v>285</v>
      </c>
      <c r="C55" s="65" t="s">
        <v>1869</v>
      </c>
      <c r="D55" s="66">
        <v>1</v>
      </c>
      <c r="E55" s="66" t="s">
        <v>287</v>
      </c>
      <c r="F55" s="67"/>
      <c r="G55" s="67"/>
    </row>
    <row r="56" spans="1:9" ht="30" x14ac:dyDescent="0.3">
      <c r="A56" s="361" t="s">
        <v>1187</v>
      </c>
      <c r="B56" s="65" t="s">
        <v>1870</v>
      </c>
      <c r="C56" s="69" t="s">
        <v>1871</v>
      </c>
      <c r="D56" s="66">
        <v>1</v>
      </c>
      <c r="E56" s="66" t="s">
        <v>218</v>
      </c>
      <c r="F56" s="67"/>
      <c r="G56" s="67"/>
    </row>
    <row r="57" spans="1:9" x14ac:dyDescent="0.3">
      <c r="A57" s="360" t="s">
        <v>35</v>
      </c>
      <c r="B57" s="709" t="s">
        <v>36</v>
      </c>
      <c r="C57" s="710"/>
      <c r="D57" s="710"/>
      <c r="E57" s="710"/>
      <c r="F57" s="710"/>
      <c r="G57" s="710"/>
      <c r="H57" s="81">
        <f>SUM(D58:D69)</f>
        <v>11</v>
      </c>
      <c r="I57" s="81">
        <f>COUNT(D58:D69)*2</f>
        <v>22</v>
      </c>
    </row>
    <row r="58" spans="1:9" ht="45" x14ac:dyDescent="0.3">
      <c r="A58" s="361" t="s">
        <v>294</v>
      </c>
      <c r="B58" s="73" t="s">
        <v>295</v>
      </c>
      <c r="C58" s="65" t="s">
        <v>1872</v>
      </c>
      <c r="D58" s="66">
        <v>1</v>
      </c>
      <c r="E58" s="66" t="s">
        <v>297</v>
      </c>
      <c r="F58" s="67"/>
      <c r="G58" s="67"/>
    </row>
    <row r="59" spans="1:9" ht="30" x14ac:dyDescent="0.3">
      <c r="A59" s="361"/>
      <c r="B59" s="73"/>
      <c r="C59" s="65" t="s">
        <v>1873</v>
      </c>
      <c r="D59" s="66">
        <v>1</v>
      </c>
      <c r="E59" s="66" t="s">
        <v>297</v>
      </c>
      <c r="F59" s="67"/>
      <c r="G59" s="67"/>
    </row>
    <row r="60" spans="1:9" x14ac:dyDescent="0.3">
      <c r="A60" s="361"/>
      <c r="B60" s="73"/>
      <c r="C60" s="65" t="s">
        <v>1874</v>
      </c>
      <c r="D60" s="66">
        <v>1</v>
      </c>
      <c r="E60" s="66" t="s">
        <v>297</v>
      </c>
      <c r="F60" s="67"/>
      <c r="G60" s="67"/>
    </row>
    <row r="61" spans="1:9" x14ac:dyDescent="0.3">
      <c r="A61" s="361"/>
      <c r="B61" s="73"/>
      <c r="C61" s="65" t="s">
        <v>1875</v>
      </c>
      <c r="D61" s="66">
        <v>1</v>
      </c>
      <c r="E61" s="66" t="s">
        <v>297</v>
      </c>
      <c r="F61" s="67"/>
      <c r="G61" s="67"/>
    </row>
    <row r="62" spans="1:9" x14ac:dyDescent="0.3">
      <c r="A62" s="361"/>
      <c r="B62" s="73"/>
      <c r="C62" s="65" t="s">
        <v>1876</v>
      </c>
      <c r="D62" s="66">
        <v>1</v>
      </c>
      <c r="E62" s="66" t="s">
        <v>297</v>
      </c>
      <c r="F62" s="67"/>
      <c r="G62" s="67"/>
    </row>
    <row r="63" spans="1:9" x14ac:dyDescent="0.3">
      <c r="A63" s="361"/>
      <c r="B63" s="73"/>
      <c r="C63" s="65" t="s">
        <v>1877</v>
      </c>
      <c r="D63" s="66">
        <v>1</v>
      </c>
      <c r="E63" s="66" t="s">
        <v>297</v>
      </c>
      <c r="F63" s="67"/>
      <c r="G63" s="67"/>
    </row>
    <row r="64" spans="1:9" hidden="1" x14ac:dyDescent="0.3">
      <c r="A64" s="566"/>
      <c r="B64" s="73"/>
      <c r="C64" s="65" t="s">
        <v>1878</v>
      </c>
      <c r="D64" s="66"/>
      <c r="E64" s="66" t="s">
        <v>297</v>
      </c>
      <c r="F64" s="67"/>
      <c r="G64" s="67"/>
    </row>
    <row r="65" spans="1:9" x14ac:dyDescent="0.3">
      <c r="A65" s="361"/>
      <c r="B65" s="73"/>
      <c r="C65" s="65" t="s">
        <v>1879</v>
      </c>
      <c r="D65" s="66">
        <v>1</v>
      </c>
      <c r="E65" s="66" t="s">
        <v>297</v>
      </c>
      <c r="F65" s="67"/>
      <c r="G65" s="67"/>
    </row>
    <row r="66" spans="1:9" ht="30" x14ac:dyDescent="0.3">
      <c r="A66" s="361" t="s">
        <v>1192</v>
      </c>
      <c r="B66" s="73" t="s">
        <v>299</v>
      </c>
      <c r="C66" s="65" t="s">
        <v>300</v>
      </c>
      <c r="D66" s="66">
        <v>1</v>
      </c>
      <c r="E66" s="66" t="s">
        <v>297</v>
      </c>
      <c r="F66" s="67"/>
      <c r="G66" s="67"/>
    </row>
    <row r="67" spans="1:9" ht="30" x14ac:dyDescent="0.3">
      <c r="A67" s="361" t="s">
        <v>1195</v>
      </c>
      <c r="B67" s="73" t="s">
        <v>302</v>
      </c>
      <c r="C67" s="65" t="s">
        <v>303</v>
      </c>
      <c r="D67" s="66">
        <v>1</v>
      </c>
      <c r="E67" s="66" t="s">
        <v>297</v>
      </c>
      <c r="F67" s="67"/>
      <c r="G67" s="67"/>
    </row>
    <row r="68" spans="1:9" ht="30" x14ac:dyDescent="0.3">
      <c r="A68" s="361" t="s">
        <v>1197</v>
      </c>
      <c r="B68" s="73" t="s">
        <v>1880</v>
      </c>
      <c r="C68" s="69" t="s">
        <v>1695</v>
      </c>
      <c r="D68" s="66">
        <v>1</v>
      </c>
      <c r="E68" s="66" t="s">
        <v>1200</v>
      </c>
      <c r="F68" s="67"/>
      <c r="G68" s="67"/>
    </row>
    <row r="69" spans="1:9" ht="30" x14ac:dyDescent="0.3">
      <c r="A69" s="361" t="s">
        <v>1881</v>
      </c>
      <c r="B69" s="75" t="s">
        <v>1882</v>
      </c>
      <c r="C69" s="65" t="s">
        <v>1883</v>
      </c>
      <c r="D69" s="66">
        <v>1</v>
      </c>
      <c r="E69" s="66" t="s">
        <v>388</v>
      </c>
      <c r="F69" s="67"/>
      <c r="G69" s="67"/>
    </row>
    <row r="70" spans="1:9" x14ac:dyDescent="0.3">
      <c r="A70" s="359"/>
      <c r="B70" s="715" t="s">
        <v>304</v>
      </c>
      <c r="C70" s="713"/>
      <c r="D70" s="713"/>
      <c r="E70" s="713"/>
      <c r="F70" s="713"/>
      <c r="G70" s="713"/>
      <c r="H70" s="81">
        <f>H71+H93+H98+H104+H110+H122+H134</f>
        <v>67</v>
      </c>
      <c r="I70" s="81">
        <f>I71+I93+I98+I104+I110+I122+I134</f>
        <v>134</v>
      </c>
    </row>
    <row r="71" spans="1:9" x14ac:dyDescent="0.3">
      <c r="A71" s="360" t="s">
        <v>38</v>
      </c>
      <c r="B71" s="709" t="s">
        <v>39</v>
      </c>
      <c r="C71" s="710"/>
      <c r="D71" s="710"/>
      <c r="E71" s="710"/>
      <c r="F71" s="710"/>
      <c r="G71" s="710"/>
      <c r="H71" s="81">
        <f>SUM(D72:D92)</f>
        <v>20</v>
      </c>
      <c r="I71" s="81">
        <f>COUNT(D72:D92)*2</f>
        <v>40</v>
      </c>
    </row>
    <row r="72" spans="1:9" ht="30" x14ac:dyDescent="0.3">
      <c r="A72" s="361" t="s">
        <v>1204</v>
      </c>
      <c r="B72" s="65" t="s">
        <v>1696</v>
      </c>
      <c r="C72" s="65" t="s">
        <v>1884</v>
      </c>
      <c r="D72" s="66">
        <v>1</v>
      </c>
      <c r="E72" s="66" t="s">
        <v>218</v>
      </c>
      <c r="F72" s="65" t="s">
        <v>1885</v>
      </c>
      <c r="G72" s="67"/>
    </row>
    <row r="73" spans="1:9" ht="30" x14ac:dyDescent="0.3">
      <c r="A73" s="361" t="s">
        <v>1209</v>
      </c>
      <c r="B73" s="75" t="s">
        <v>1697</v>
      </c>
      <c r="C73" s="65" t="s">
        <v>1886</v>
      </c>
      <c r="D73" s="66">
        <v>1</v>
      </c>
      <c r="E73" s="66" t="s">
        <v>218</v>
      </c>
      <c r="F73" s="65" t="s">
        <v>1887</v>
      </c>
      <c r="G73" s="67"/>
    </row>
    <row r="74" spans="1:9" ht="30" x14ac:dyDescent="0.3">
      <c r="A74" s="361"/>
      <c r="B74" s="75"/>
      <c r="C74" s="65" t="s">
        <v>1888</v>
      </c>
      <c r="D74" s="66">
        <v>1</v>
      </c>
      <c r="E74" s="66" t="s">
        <v>218</v>
      </c>
      <c r="F74" s="69"/>
      <c r="G74" s="67"/>
    </row>
    <row r="75" spans="1:9" x14ac:dyDescent="0.3">
      <c r="A75" s="361"/>
      <c r="B75" s="75"/>
      <c r="C75" s="65" t="s">
        <v>1889</v>
      </c>
      <c r="D75" s="66">
        <v>1</v>
      </c>
      <c r="E75" s="66" t="s">
        <v>218</v>
      </c>
      <c r="F75" s="69"/>
      <c r="G75" s="67"/>
    </row>
    <row r="76" spans="1:9" x14ac:dyDescent="0.3">
      <c r="A76" s="361"/>
      <c r="B76" s="75"/>
      <c r="C76" s="65" t="s">
        <v>1890</v>
      </c>
      <c r="D76" s="66">
        <v>1</v>
      </c>
      <c r="E76" s="66" t="s">
        <v>218</v>
      </c>
      <c r="F76" s="69"/>
      <c r="G76" s="67"/>
    </row>
    <row r="77" spans="1:9" x14ac:dyDescent="0.3">
      <c r="A77" s="361"/>
      <c r="B77" s="75"/>
      <c r="C77" s="65" t="s">
        <v>1891</v>
      </c>
      <c r="D77" s="66">
        <v>1</v>
      </c>
      <c r="E77" s="66" t="s">
        <v>218</v>
      </c>
      <c r="F77" s="69"/>
      <c r="G77" s="67"/>
    </row>
    <row r="78" spans="1:9" x14ac:dyDescent="0.3">
      <c r="A78" s="361"/>
      <c r="B78" s="75"/>
      <c r="C78" s="65" t="s">
        <v>1892</v>
      </c>
      <c r="D78" s="66">
        <v>1</v>
      </c>
      <c r="E78" s="66" t="s">
        <v>218</v>
      </c>
      <c r="F78" s="69"/>
      <c r="G78" s="67"/>
    </row>
    <row r="79" spans="1:9" ht="30" x14ac:dyDescent="0.3">
      <c r="A79" s="361"/>
      <c r="B79" s="75"/>
      <c r="C79" s="65" t="s">
        <v>1893</v>
      </c>
      <c r="D79" s="66">
        <v>1</v>
      </c>
      <c r="E79" s="66" t="s">
        <v>218</v>
      </c>
      <c r="F79" s="69"/>
      <c r="G79" s="67"/>
    </row>
    <row r="80" spans="1:9" ht="30" x14ac:dyDescent="0.3">
      <c r="A80" s="361" t="s">
        <v>1219</v>
      </c>
      <c r="B80" s="65" t="s">
        <v>1894</v>
      </c>
      <c r="C80" s="65" t="s">
        <v>1895</v>
      </c>
      <c r="D80" s="66">
        <v>1</v>
      </c>
      <c r="E80" s="66" t="s">
        <v>218</v>
      </c>
      <c r="F80" s="69"/>
      <c r="G80" s="67"/>
    </row>
    <row r="81" spans="1:9" x14ac:dyDescent="0.3">
      <c r="A81" s="361"/>
      <c r="B81" s="65"/>
      <c r="C81" s="65" t="s">
        <v>1896</v>
      </c>
      <c r="D81" s="66">
        <v>1</v>
      </c>
      <c r="E81" s="66" t="s">
        <v>218</v>
      </c>
      <c r="F81" s="69"/>
      <c r="G81" s="67"/>
    </row>
    <row r="82" spans="1:9" x14ac:dyDescent="0.3">
      <c r="A82" s="361"/>
      <c r="B82" s="65"/>
      <c r="C82" s="65" t="s">
        <v>1897</v>
      </c>
      <c r="D82" s="66">
        <v>1</v>
      </c>
      <c r="E82" s="66" t="s">
        <v>218</v>
      </c>
      <c r="F82" s="69"/>
      <c r="G82" s="67"/>
    </row>
    <row r="83" spans="1:9" x14ac:dyDescent="0.3">
      <c r="A83" s="361"/>
      <c r="B83" s="65"/>
      <c r="C83" s="65" t="s">
        <v>1898</v>
      </c>
      <c r="D83" s="66">
        <v>1</v>
      </c>
      <c r="E83" s="66" t="s">
        <v>218</v>
      </c>
      <c r="F83" s="69"/>
      <c r="G83" s="67"/>
    </row>
    <row r="84" spans="1:9" x14ac:dyDescent="0.3">
      <c r="A84" s="361"/>
      <c r="B84" s="65"/>
      <c r="C84" s="65" t="s">
        <v>1899</v>
      </c>
      <c r="D84" s="66">
        <v>1</v>
      </c>
      <c r="E84" s="66" t="s">
        <v>218</v>
      </c>
      <c r="F84" s="69"/>
      <c r="G84" s="67"/>
    </row>
    <row r="85" spans="1:9" x14ac:dyDescent="0.3">
      <c r="A85" s="361"/>
      <c r="B85" s="65"/>
      <c r="C85" s="65" t="s">
        <v>1900</v>
      </c>
      <c r="D85" s="66">
        <v>1</v>
      </c>
      <c r="E85" s="66" t="s">
        <v>218</v>
      </c>
      <c r="F85" s="69" t="s">
        <v>1901</v>
      </c>
      <c r="G85" s="67"/>
    </row>
    <row r="86" spans="1:9" x14ac:dyDescent="0.3">
      <c r="A86" s="361"/>
      <c r="B86" s="65"/>
      <c r="C86" s="65" t="s">
        <v>1902</v>
      </c>
      <c r="D86" s="66">
        <v>1</v>
      </c>
      <c r="E86" s="66" t="s">
        <v>218</v>
      </c>
      <c r="F86" s="67"/>
      <c r="G86" s="67"/>
    </row>
    <row r="87" spans="1:9" ht="60" x14ac:dyDescent="0.3">
      <c r="A87" s="361" t="s">
        <v>1225</v>
      </c>
      <c r="B87" s="65" t="s">
        <v>334</v>
      </c>
      <c r="C87" s="65" t="s">
        <v>1903</v>
      </c>
      <c r="D87" s="66">
        <v>1</v>
      </c>
      <c r="E87" s="66" t="s">
        <v>218</v>
      </c>
      <c r="F87" s="69" t="s">
        <v>1904</v>
      </c>
      <c r="G87" s="67"/>
    </row>
    <row r="88" spans="1:9" ht="30" x14ac:dyDescent="0.3">
      <c r="A88" s="361"/>
      <c r="B88" s="65"/>
      <c r="C88" s="65" t="s">
        <v>1905</v>
      </c>
      <c r="D88" s="66">
        <v>1</v>
      </c>
      <c r="E88" s="66" t="s">
        <v>218</v>
      </c>
      <c r="F88" s="69" t="s">
        <v>1906</v>
      </c>
      <c r="G88" s="67"/>
    </row>
    <row r="89" spans="1:9" ht="30" x14ac:dyDescent="0.3">
      <c r="A89" s="361" t="s">
        <v>1227</v>
      </c>
      <c r="B89" s="65" t="s">
        <v>338</v>
      </c>
      <c r="C89" s="65" t="s">
        <v>1228</v>
      </c>
      <c r="D89" s="66">
        <v>1</v>
      </c>
      <c r="E89" s="66" t="s">
        <v>218</v>
      </c>
      <c r="F89" s="67"/>
      <c r="G89" s="67"/>
    </row>
    <row r="90" spans="1:9" x14ac:dyDescent="0.3">
      <c r="A90" s="361" t="s">
        <v>1229</v>
      </c>
      <c r="B90" s="65" t="s">
        <v>342</v>
      </c>
      <c r="C90" s="65" t="s">
        <v>1907</v>
      </c>
      <c r="D90" s="66">
        <v>1</v>
      </c>
      <c r="E90" s="66" t="s">
        <v>218</v>
      </c>
      <c r="F90" s="67"/>
      <c r="G90" s="67"/>
    </row>
    <row r="91" spans="1:9" ht="45" hidden="1" x14ac:dyDescent="0.3">
      <c r="A91" s="566" t="s">
        <v>1232</v>
      </c>
      <c r="B91" s="65" t="s">
        <v>346</v>
      </c>
      <c r="C91" s="65" t="s">
        <v>4543</v>
      </c>
      <c r="D91" s="66"/>
      <c r="E91" s="66" t="s">
        <v>218</v>
      </c>
      <c r="F91" s="67"/>
      <c r="G91" s="67"/>
    </row>
    <row r="92" spans="1:9" ht="30" x14ac:dyDescent="0.3">
      <c r="A92" s="361"/>
      <c r="B92" s="65"/>
      <c r="C92" s="65" t="s">
        <v>1908</v>
      </c>
      <c r="D92" s="66">
        <v>1</v>
      </c>
      <c r="E92" s="66" t="s">
        <v>218</v>
      </c>
      <c r="F92" s="67"/>
      <c r="G92" s="67"/>
    </row>
    <row r="93" spans="1:9" x14ac:dyDescent="0.3">
      <c r="A93" s="360" t="s">
        <v>40</v>
      </c>
      <c r="B93" s="709" t="s">
        <v>3648</v>
      </c>
      <c r="C93" s="710"/>
      <c r="D93" s="710"/>
      <c r="E93" s="710"/>
      <c r="F93" s="710"/>
      <c r="G93" s="710"/>
      <c r="H93" s="81">
        <f>SUM(D94:D103)</f>
        <v>9</v>
      </c>
      <c r="I93" s="81">
        <f>COUNT(D94:D103)*2</f>
        <v>18</v>
      </c>
    </row>
    <row r="94" spans="1:9" ht="45" x14ac:dyDescent="0.3">
      <c r="A94" s="361" t="s">
        <v>353</v>
      </c>
      <c r="B94" s="75" t="s">
        <v>1909</v>
      </c>
      <c r="C94" s="65" t="s">
        <v>355</v>
      </c>
      <c r="D94" s="66">
        <v>1</v>
      </c>
      <c r="E94" s="66" t="s">
        <v>218</v>
      </c>
      <c r="F94" s="65" t="s">
        <v>356</v>
      </c>
      <c r="G94" s="67"/>
    </row>
    <row r="95" spans="1:9" ht="30" x14ac:dyDescent="0.3">
      <c r="A95" s="361" t="s">
        <v>1238</v>
      </c>
      <c r="B95" s="75" t="s">
        <v>358</v>
      </c>
      <c r="C95" s="65" t="s">
        <v>1910</v>
      </c>
      <c r="D95" s="66">
        <v>1</v>
      </c>
      <c r="E95" s="66" t="s">
        <v>218</v>
      </c>
      <c r="F95" s="69" t="s">
        <v>1701</v>
      </c>
      <c r="G95" s="67"/>
    </row>
    <row r="96" spans="1:9" ht="30" x14ac:dyDescent="0.3">
      <c r="A96" s="361" t="s">
        <v>360</v>
      </c>
      <c r="B96" s="75" t="s">
        <v>1911</v>
      </c>
      <c r="C96" s="75" t="s">
        <v>1702</v>
      </c>
      <c r="D96" s="66">
        <v>1</v>
      </c>
      <c r="E96" s="66" t="s">
        <v>218</v>
      </c>
      <c r="F96" s="67"/>
      <c r="G96" s="67"/>
    </row>
    <row r="97" spans="1:9" x14ac:dyDescent="0.3">
      <c r="A97" s="361"/>
      <c r="B97" s="75"/>
      <c r="C97" s="65" t="s">
        <v>1242</v>
      </c>
      <c r="D97" s="66">
        <v>1</v>
      </c>
      <c r="E97" s="66" t="s">
        <v>218</v>
      </c>
      <c r="F97" s="67"/>
      <c r="G97" s="67"/>
    </row>
    <row r="98" spans="1:9" x14ac:dyDescent="0.3">
      <c r="A98" s="361" t="s">
        <v>41</v>
      </c>
      <c r="B98" s="709" t="s">
        <v>4065</v>
      </c>
      <c r="C98" s="710"/>
      <c r="D98" s="710"/>
      <c r="E98" s="710"/>
      <c r="F98" s="710"/>
      <c r="G98" s="710"/>
      <c r="H98" s="81">
        <f>SUM(D99:D103)</f>
        <v>5</v>
      </c>
      <c r="I98" s="81">
        <f>COUNT(D99:D103)*2</f>
        <v>10</v>
      </c>
    </row>
    <row r="99" spans="1:9" ht="30" x14ac:dyDescent="0.3">
      <c r="A99" s="361" t="s">
        <v>372</v>
      </c>
      <c r="B99" s="75" t="s">
        <v>364</v>
      </c>
      <c r="C99" s="69" t="s">
        <v>1912</v>
      </c>
      <c r="D99" s="66">
        <v>1</v>
      </c>
      <c r="E99" s="66" t="s">
        <v>245</v>
      </c>
      <c r="F99" s="67"/>
      <c r="G99" s="67"/>
    </row>
    <row r="100" spans="1:9" ht="30" x14ac:dyDescent="0.3">
      <c r="A100" s="361"/>
      <c r="B100" s="75"/>
      <c r="C100" s="65" t="s">
        <v>1703</v>
      </c>
      <c r="D100" s="66">
        <v>1</v>
      </c>
      <c r="E100" s="66" t="s">
        <v>218</v>
      </c>
      <c r="F100" s="67"/>
      <c r="G100" s="67"/>
    </row>
    <row r="101" spans="1:9" ht="30" x14ac:dyDescent="0.3">
      <c r="A101" s="361" t="s">
        <v>1915</v>
      </c>
      <c r="B101" s="75" t="s">
        <v>366</v>
      </c>
      <c r="C101" s="69" t="s">
        <v>1913</v>
      </c>
      <c r="D101" s="66">
        <v>1</v>
      </c>
      <c r="E101" s="66" t="s">
        <v>218</v>
      </c>
      <c r="F101" s="67"/>
      <c r="G101" s="67"/>
    </row>
    <row r="102" spans="1:9" ht="45" x14ac:dyDescent="0.3">
      <c r="A102" s="361"/>
      <c r="B102" s="75"/>
      <c r="C102" s="69" t="s">
        <v>368</v>
      </c>
      <c r="D102" s="66">
        <v>1</v>
      </c>
      <c r="E102" s="66" t="s">
        <v>243</v>
      </c>
      <c r="F102" s="67"/>
      <c r="G102" s="67"/>
    </row>
    <row r="103" spans="1:9" ht="45" x14ac:dyDescent="0.3">
      <c r="A103" s="361" t="s">
        <v>1915</v>
      </c>
      <c r="B103" s="75" t="s">
        <v>369</v>
      </c>
      <c r="C103" s="65" t="s">
        <v>370</v>
      </c>
      <c r="D103" s="66">
        <v>1</v>
      </c>
      <c r="E103" s="66" t="s">
        <v>176</v>
      </c>
      <c r="F103" s="67"/>
      <c r="G103" s="67"/>
    </row>
    <row r="104" spans="1:9" x14ac:dyDescent="0.3">
      <c r="A104" s="360" t="s">
        <v>43</v>
      </c>
      <c r="B104" s="709" t="s">
        <v>371</v>
      </c>
      <c r="C104" s="710"/>
      <c r="D104" s="710"/>
      <c r="E104" s="710"/>
      <c r="F104" s="710"/>
      <c r="G104" s="710"/>
      <c r="H104" s="81">
        <f>SUM(D105:D109)</f>
        <v>4</v>
      </c>
      <c r="I104" s="81">
        <f>COUNT(D105:D109)*2</f>
        <v>8</v>
      </c>
    </row>
    <row r="105" spans="1:9" ht="30" hidden="1" x14ac:dyDescent="0.3">
      <c r="A105" s="567" t="s">
        <v>1267</v>
      </c>
      <c r="B105" s="75" t="s">
        <v>373</v>
      </c>
      <c r="C105" s="65" t="s">
        <v>1914</v>
      </c>
      <c r="D105" s="66"/>
      <c r="E105" s="66" t="s">
        <v>243</v>
      </c>
      <c r="F105" s="76"/>
      <c r="G105" s="76"/>
    </row>
    <row r="106" spans="1:9" ht="30" x14ac:dyDescent="0.3">
      <c r="A106" s="361" t="s">
        <v>1271</v>
      </c>
      <c r="B106" s="65" t="s">
        <v>1916</v>
      </c>
      <c r="C106" s="65" t="s">
        <v>1917</v>
      </c>
      <c r="D106" s="66">
        <v>1</v>
      </c>
      <c r="E106" s="66" t="s">
        <v>243</v>
      </c>
      <c r="F106" s="67"/>
      <c r="G106" s="67"/>
    </row>
    <row r="107" spans="1:9" ht="30" x14ac:dyDescent="0.3">
      <c r="A107" s="361" t="s">
        <v>1275</v>
      </c>
      <c r="B107" s="65" t="s">
        <v>379</v>
      </c>
      <c r="C107" s="65" t="s">
        <v>1918</v>
      </c>
      <c r="D107" s="66">
        <v>1</v>
      </c>
      <c r="E107" s="66" t="s">
        <v>381</v>
      </c>
      <c r="F107" s="69" t="s">
        <v>1919</v>
      </c>
      <c r="G107" s="67"/>
    </row>
    <row r="108" spans="1:9" x14ac:dyDescent="0.3">
      <c r="A108" s="361" t="s">
        <v>4098</v>
      </c>
      <c r="B108" s="65" t="s">
        <v>384</v>
      </c>
      <c r="C108" s="65" t="s">
        <v>1920</v>
      </c>
      <c r="D108" s="66">
        <v>1</v>
      </c>
      <c r="E108" s="66" t="s">
        <v>176</v>
      </c>
      <c r="F108" s="69"/>
      <c r="G108" s="67"/>
    </row>
    <row r="109" spans="1:9" x14ac:dyDescent="0.3">
      <c r="A109" s="361"/>
      <c r="B109" s="65"/>
      <c r="C109" s="65" t="s">
        <v>1921</v>
      </c>
      <c r="D109" s="66">
        <v>1</v>
      </c>
      <c r="E109" s="66" t="s">
        <v>388</v>
      </c>
      <c r="F109" s="69"/>
      <c r="G109" s="67"/>
    </row>
    <row r="110" spans="1:9" x14ac:dyDescent="0.3">
      <c r="A110" s="360" t="s">
        <v>44</v>
      </c>
      <c r="B110" s="709" t="s">
        <v>4552</v>
      </c>
      <c r="C110" s="710"/>
      <c r="D110" s="710"/>
      <c r="E110" s="710"/>
      <c r="F110" s="710"/>
      <c r="G110" s="710"/>
      <c r="H110" s="81">
        <f>SUM(D111:D121)</f>
        <v>11</v>
      </c>
      <c r="I110" s="81">
        <f>COUNT(D111:D121)*2</f>
        <v>22</v>
      </c>
    </row>
    <row r="111" spans="1:9" ht="30" x14ac:dyDescent="0.3">
      <c r="A111" s="361" t="s">
        <v>1278</v>
      </c>
      <c r="B111" s="65" t="s">
        <v>393</v>
      </c>
      <c r="C111" s="65" t="s">
        <v>394</v>
      </c>
      <c r="D111" s="66">
        <v>1</v>
      </c>
      <c r="E111" s="66" t="s">
        <v>243</v>
      </c>
      <c r="F111" s="69"/>
      <c r="G111" s="67"/>
    </row>
    <row r="112" spans="1:9" x14ac:dyDescent="0.3">
      <c r="A112" s="361"/>
      <c r="B112" s="65"/>
      <c r="C112" s="75" t="s">
        <v>1705</v>
      </c>
      <c r="D112" s="66">
        <v>1</v>
      </c>
      <c r="E112" s="596" t="s">
        <v>243</v>
      </c>
      <c r="F112" s="77"/>
      <c r="G112" s="67"/>
    </row>
    <row r="113" spans="1:9" x14ac:dyDescent="0.3">
      <c r="A113" s="361"/>
      <c r="B113" s="65"/>
      <c r="C113" s="65" t="s">
        <v>398</v>
      </c>
      <c r="D113" s="66">
        <v>1</v>
      </c>
      <c r="E113" s="66" t="s">
        <v>243</v>
      </c>
      <c r="F113" s="69"/>
      <c r="G113" s="67"/>
    </row>
    <row r="114" spans="1:9" x14ac:dyDescent="0.3">
      <c r="A114" s="361"/>
      <c r="B114" s="65"/>
      <c r="C114" s="65" t="s">
        <v>399</v>
      </c>
      <c r="D114" s="66">
        <v>1</v>
      </c>
      <c r="E114" s="66" t="s">
        <v>243</v>
      </c>
      <c r="F114" s="69"/>
      <c r="G114" s="67"/>
    </row>
    <row r="115" spans="1:9" x14ac:dyDescent="0.3">
      <c r="A115" s="361"/>
      <c r="B115" s="65"/>
      <c r="C115" s="65" t="s">
        <v>400</v>
      </c>
      <c r="D115" s="66">
        <v>1</v>
      </c>
      <c r="E115" s="66" t="s">
        <v>243</v>
      </c>
      <c r="F115" s="69"/>
      <c r="G115" s="67"/>
    </row>
    <row r="116" spans="1:9" x14ac:dyDescent="0.3">
      <c r="A116" s="361"/>
      <c r="B116" s="65"/>
      <c r="C116" s="65" t="s">
        <v>402</v>
      </c>
      <c r="D116" s="66">
        <v>1</v>
      </c>
      <c r="E116" s="66" t="s">
        <v>243</v>
      </c>
      <c r="F116" s="69"/>
      <c r="G116" s="67"/>
    </row>
    <row r="117" spans="1:9" x14ac:dyDescent="0.3">
      <c r="A117" s="361"/>
      <c r="B117" s="65"/>
      <c r="C117" s="65" t="s">
        <v>406</v>
      </c>
      <c r="D117" s="66">
        <v>1</v>
      </c>
      <c r="E117" s="66" t="s">
        <v>243</v>
      </c>
      <c r="F117" s="65" t="s">
        <v>407</v>
      </c>
      <c r="G117" s="67"/>
    </row>
    <row r="118" spans="1:9" ht="30" x14ac:dyDescent="0.3">
      <c r="A118" s="361" t="s">
        <v>1281</v>
      </c>
      <c r="B118" s="65" t="s">
        <v>413</v>
      </c>
      <c r="C118" s="65" t="s">
        <v>401</v>
      </c>
      <c r="D118" s="66">
        <v>1</v>
      </c>
      <c r="E118" s="66" t="s">
        <v>243</v>
      </c>
      <c r="F118" s="69"/>
      <c r="G118" s="67"/>
    </row>
    <row r="119" spans="1:9" ht="30" x14ac:dyDescent="0.3">
      <c r="A119" s="361"/>
      <c r="B119" s="65"/>
      <c r="C119" s="65" t="s">
        <v>1923</v>
      </c>
      <c r="D119" s="66">
        <v>1</v>
      </c>
      <c r="E119" s="66" t="s">
        <v>243</v>
      </c>
      <c r="F119" s="69"/>
      <c r="G119" s="67"/>
    </row>
    <row r="120" spans="1:9" x14ac:dyDescent="0.3">
      <c r="A120" s="361"/>
      <c r="B120" s="65"/>
      <c r="C120" s="65" t="s">
        <v>830</v>
      </c>
      <c r="D120" s="66">
        <v>1</v>
      </c>
      <c r="E120" s="66" t="s">
        <v>243</v>
      </c>
      <c r="F120" s="70" t="s">
        <v>1924</v>
      </c>
      <c r="G120" s="67"/>
    </row>
    <row r="121" spans="1:9" ht="30" x14ac:dyDescent="0.3">
      <c r="A121" s="361" t="s">
        <v>1715</v>
      </c>
      <c r="B121" s="75" t="s">
        <v>420</v>
      </c>
      <c r="C121" s="65" t="s">
        <v>1925</v>
      </c>
      <c r="D121" s="66">
        <v>1</v>
      </c>
      <c r="E121" s="66" t="s">
        <v>243</v>
      </c>
      <c r="F121" s="65" t="s">
        <v>1926</v>
      </c>
      <c r="G121" s="67"/>
    </row>
    <row r="122" spans="1:9" x14ac:dyDescent="0.3">
      <c r="A122" s="360" t="s">
        <v>3533</v>
      </c>
      <c r="B122" s="709" t="s">
        <v>45</v>
      </c>
      <c r="C122" s="710"/>
      <c r="D122" s="710"/>
      <c r="E122" s="710"/>
      <c r="F122" s="710"/>
      <c r="G122" s="710"/>
      <c r="H122" s="81">
        <f>SUM(D123:D133)</f>
        <v>11</v>
      </c>
      <c r="I122" s="81">
        <f>COUNT(D123:D133)*2</f>
        <v>22</v>
      </c>
    </row>
    <row r="123" spans="1:9" ht="30" x14ac:dyDescent="0.3">
      <c r="A123" s="361" t="s">
        <v>3534</v>
      </c>
      <c r="B123" s="65" t="s">
        <v>424</v>
      </c>
      <c r="C123" s="65" t="s">
        <v>1279</v>
      </c>
      <c r="D123" s="66">
        <v>1</v>
      </c>
      <c r="E123" s="66" t="s">
        <v>218</v>
      </c>
      <c r="F123" s="69" t="s">
        <v>1927</v>
      </c>
      <c r="G123" s="67"/>
    </row>
    <row r="124" spans="1:9" ht="30" x14ac:dyDescent="0.3">
      <c r="A124" s="361" t="s">
        <v>3535</v>
      </c>
      <c r="B124" s="65" t="s">
        <v>429</v>
      </c>
      <c r="C124" s="65" t="s">
        <v>1928</v>
      </c>
      <c r="D124" s="66">
        <v>1</v>
      </c>
      <c r="E124" s="66" t="s">
        <v>218</v>
      </c>
      <c r="F124" s="69"/>
      <c r="G124" s="67"/>
    </row>
    <row r="125" spans="1:9" ht="30" x14ac:dyDescent="0.3">
      <c r="A125" s="361" t="s">
        <v>3536</v>
      </c>
      <c r="B125" s="65" t="s">
        <v>435</v>
      </c>
      <c r="C125" s="65" t="s">
        <v>1716</v>
      </c>
      <c r="D125" s="66">
        <v>1</v>
      </c>
      <c r="E125" s="66" t="s">
        <v>218</v>
      </c>
      <c r="F125" s="69" t="s">
        <v>1929</v>
      </c>
      <c r="G125" s="67"/>
    </row>
    <row r="126" spans="1:9" ht="45" x14ac:dyDescent="0.3">
      <c r="A126" s="361" t="s">
        <v>3537</v>
      </c>
      <c r="B126" s="65" t="s">
        <v>438</v>
      </c>
      <c r="C126" s="65" t="s">
        <v>439</v>
      </c>
      <c r="D126" s="66">
        <v>1</v>
      </c>
      <c r="E126" s="66" t="s">
        <v>218</v>
      </c>
      <c r="F126" s="69" t="s">
        <v>1930</v>
      </c>
      <c r="G126" s="67"/>
    </row>
    <row r="127" spans="1:9" ht="30" x14ac:dyDescent="0.3">
      <c r="A127" s="361" t="s">
        <v>3538</v>
      </c>
      <c r="B127" s="65" t="s">
        <v>441</v>
      </c>
      <c r="C127" s="65" t="s">
        <v>442</v>
      </c>
      <c r="D127" s="66">
        <v>1</v>
      </c>
      <c r="E127" s="66" t="s">
        <v>218</v>
      </c>
      <c r="F127" s="65" t="s">
        <v>443</v>
      </c>
      <c r="G127" s="67"/>
    </row>
    <row r="128" spans="1:9" ht="30" x14ac:dyDescent="0.3">
      <c r="A128" s="361" t="s">
        <v>3539</v>
      </c>
      <c r="B128" s="65" t="s">
        <v>444</v>
      </c>
      <c r="C128" s="65" t="s">
        <v>1289</v>
      </c>
      <c r="D128" s="66">
        <v>1</v>
      </c>
      <c r="E128" s="66" t="s">
        <v>218</v>
      </c>
      <c r="F128" s="65" t="s">
        <v>1290</v>
      </c>
      <c r="G128" s="67"/>
    </row>
    <row r="129" spans="1:9" ht="30" x14ac:dyDescent="0.3">
      <c r="A129" s="361"/>
      <c r="B129" s="65"/>
      <c r="C129" s="65" t="s">
        <v>445</v>
      </c>
      <c r="D129" s="66">
        <v>1</v>
      </c>
      <c r="E129" s="66" t="s">
        <v>218</v>
      </c>
      <c r="F129" s="65" t="s">
        <v>1931</v>
      </c>
      <c r="G129" s="67"/>
    </row>
    <row r="130" spans="1:9" ht="30" x14ac:dyDescent="0.3">
      <c r="A130" s="361" t="s">
        <v>3540</v>
      </c>
      <c r="B130" s="65" t="s">
        <v>447</v>
      </c>
      <c r="C130" s="65" t="s">
        <v>1932</v>
      </c>
      <c r="D130" s="66">
        <v>1</v>
      </c>
      <c r="E130" s="66" t="s">
        <v>218</v>
      </c>
      <c r="F130" s="69"/>
      <c r="G130" s="67"/>
    </row>
    <row r="131" spans="1:9" ht="30" x14ac:dyDescent="0.3">
      <c r="A131" s="361"/>
      <c r="B131" s="67"/>
      <c r="C131" s="65" t="s">
        <v>1933</v>
      </c>
      <c r="D131" s="66">
        <v>1</v>
      </c>
      <c r="E131" s="66" t="s">
        <v>218</v>
      </c>
      <c r="F131" s="69" t="s">
        <v>1934</v>
      </c>
      <c r="G131" s="67"/>
    </row>
    <row r="132" spans="1:9" ht="30" x14ac:dyDescent="0.3">
      <c r="A132" s="361"/>
      <c r="B132" s="67"/>
      <c r="C132" s="65" t="s">
        <v>1935</v>
      </c>
      <c r="D132" s="66">
        <v>1</v>
      </c>
      <c r="E132" s="66" t="s">
        <v>218</v>
      </c>
      <c r="F132" s="65" t="s">
        <v>1936</v>
      </c>
      <c r="G132" s="67"/>
    </row>
    <row r="133" spans="1:9" ht="30" x14ac:dyDescent="0.3">
      <c r="A133" s="361"/>
      <c r="B133" s="67"/>
      <c r="C133" s="65" t="s">
        <v>1937</v>
      </c>
      <c r="D133" s="66">
        <v>1</v>
      </c>
      <c r="E133" s="66" t="s">
        <v>218</v>
      </c>
      <c r="F133" s="69" t="s">
        <v>1938</v>
      </c>
      <c r="G133" s="67"/>
    </row>
    <row r="134" spans="1:9" x14ac:dyDescent="0.3">
      <c r="A134" s="156" t="s">
        <v>3541</v>
      </c>
      <c r="B134" s="661" t="s">
        <v>4251</v>
      </c>
      <c r="C134" s="662"/>
      <c r="D134" s="662"/>
      <c r="E134" s="662"/>
      <c r="F134" s="662"/>
      <c r="G134" s="663"/>
      <c r="H134" s="81">
        <f>SUM(D135:D141)</f>
        <v>7</v>
      </c>
      <c r="I134" s="81">
        <f>COUNT(D135:D141)*2</f>
        <v>14</v>
      </c>
    </row>
    <row r="135" spans="1:9" ht="75" x14ac:dyDescent="0.3">
      <c r="A135" s="156" t="s">
        <v>3542</v>
      </c>
      <c r="B135" s="99" t="s">
        <v>3695</v>
      </c>
      <c r="C135" s="99" t="s">
        <v>3696</v>
      </c>
      <c r="D135" s="66">
        <v>1</v>
      </c>
      <c r="E135" s="100" t="s">
        <v>247</v>
      </c>
      <c r="F135" s="99" t="s">
        <v>4266</v>
      </c>
      <c r="G135" s="338"/>
    </row>
    <row r="136" spans="1:9" ht="45" x14ac:dyDescent="0.3">
      <c r="A136" s="156" t="s">
        <v>3543</v>
      </c>
      <c r="B136" s="99" t="s">
        <v>3697</v>
      </c>
      <c r="C136" s="99" t="s">
        <v>3698</v>
      </c>
      <c r="D136" s="66">
        <v>1</v>
      </c>
      <c r="E136" s="100" t="s">
        <v>247</v>
      </c>
      <c r="F136" s="99" t="s">
        <v>4032</v>
      </c>
      <c r="G136" s="338"/>
    </row>
    <row r="137" spans="1:9" ht="30" x14ac:dyDescent="0.3">
      <c r="A137" s="155" t="s">
        <v>4113</v>
      </c>
      <c r="B137" s="99" t="s">
        <v>3700</v>
      </c>
      <c r="C137" s="196" t="s">
        <v>4253</v>
      </c>
      <c r="D137" s="66">
        <v>1</v>
      </c>
      <c r="E137" s="197" t="s">
        <v>388</v>
      </c>
      <c r="F137" s="196" t="s">
        <v>4254</v>
      </c>
      <c r="G137" s="236"/>
    </row>
    <row r="138" spans="1:9" x14ac:dyDescent="0.3">
      <c r="A138" s="155"/>
      <c r="B138" s="161"/>
      <c r="C138" s="99" t="s">
        <v>390</v>
      </c>
      <c r="D138" s="66">
        <v>1</v>
      </c>
      <c r="E138" s="157" t="s">
        <v>388</v>
      </c>
      <c r="F138" s="99"/>
      <c r="G138" s="236"/>
    </row>
    <row r="139" spans="1:9" x14ac:dyDescent="0.3">
      <c r="A139" s="155"/>
      <c r="B139" s="158"/>
      <c r="C139" s="99" t="s">
        <v>4267</v>
      </c>
      <c r="D139" s="66">
        <v>1</v>
      </c>
      <c r="E139" s="157" t="s">
        <v>388</v>
      </c>
      <c r="F139" s="99"/>
      <c r="G139" s="236"/>
    </row>
    <row r="140" spans="1:9" ht="30" x14ac:dyDescent="0.3">
      <c r="A140" s="155"/>
      <c r="B140" s="158"/>
      <c r="C140" s="99" t="s">
        <v>4197</v>
      </c>
      <c r="D140" s="66">
        <v>1</v>
      </c>
      <c r="E140" s="100" t="s">
        <v>176</v>
      </c>
      <c r="F140" s="99" t="s">
        <v>4115</v>
      </c>
      <c r="G140" s="236"/>
    </row>
    <row r="141" spans="1:9" ht="60" x14ac:dyDescent="0.3">
      <c r="A141" s="156" t="s">
        <v>4114</v>
      </c>
      <c r="B141" s="99" t="s">
        <v>3707</v>
      </c>
      <c r="C141" s="99" t="s">
        <v>1922</v>
      </c>
      <c r="D141" s="66">
        <v>1</v>
      </c>
      <c r="E141" s="100" t="s">
        <v>176</v>
      </c>
      <c r="F141" s="99" t="s">
        <v>4255</v>
      </c>
      <c r="G141" s="236"/>
    </row>
    <row r="142" spans="1:9" x14ac:dyDescent="0.3">
      <c r="A142" s="361"/>
      <c r="B142" s="715" t="s">
        <v>455</v>
      </c>
      <c r="C142" s="713"/>
      <c r="D142" s="713"/>
      <c r="E142" s="713"/>
      <c r="F142" s="713"/>
      <c r="G142" s="713"/>
      <c r="H142" s="81">
        <f>H143+H147+H156+H164+H176+H180+H185+H192</f>
        <v>46</v>
      </c>
      <c r="I142" s="81">
        <f>I143+I147+I156+I164+I176+I180+I185+I192</f>
        <v>92</v>
      </c>
    </row>
    <row r="143" spans="1:9" x14ac:dyDescent="0.3">
      <c r="A143" s="360" t="s">
        <v>47</v>
      </c>
      <c r="B143" s="709" t="s">
        <v>48</v>
      </c>
      <c r="C143" s="710"/>
      <c r="D143" s="710"/>
      <c r="E143" s="710"/>
      <c r="F143" s="710"/>
      <c r="G143" s="710"/>
      <c r="H143" s="81">
        <f>SUM(D144:D146)</f>
        <v>3</v>
      </c>
      <c r="I143" s="81">
        <f>COUNT(D144:D146)*2</f>
        <v>6</v>
      </c>
    </row>
    <row r="144" spans="1:9" ht="30" x14ac:dyDescent="0.3">
      <c r="A144" s="361" t="s">
        <v>1296</v>
      </c>
      <c r="B144" s="75" t="s">
        <v>458</v>
      </c>
      <c r="C144" s="65" t="s">
        <v>459</v>
      </c>
      <c r="D144" s="66">
        <v>1</v>
      </c>
      <c r="E144" s="66" t="s">
        <v>388</v>
      </c>
      <c r="F144" s="67"/>
      <c r="G144" s="67"/>
    </row>
    <row r="145" spans="1:9" ht="30" x14ac:dyDescent="0.3">
      <c r="A145" s="361"/>
      <c r="B145" s="75"/>
      <c r="C145" s="65" t="s">
        <v>460</v>
      </c>
      <c r="D145" s="66">
        <v>1</v>
      </c>
      <c r="E145" s="66" t="s">
        <v>388</v>
      </c>
      <c r="F145" s="67"/>
      <c r="G145" s="67"/>
    </row>
    <row r="146" spans="1:9" ht="30" x14ac:dyDescent="0.3">
      <c r="A146" s="361" t="s">
        <v>1297</v>
      </c>
      <c r="B146" s="65" t="s">
        <v>463</v>
      </c>
      <c r="C146" s="65" t="s">
        <v>464</v>
      </c>
      <c r="D146" s="66">
        <v>1</v>
      </c>
      <c r="E146" s="66" t="s">
        <v>465</v>
      </c>
      <c r="F146" s="69" t="s">
        <v>1717</v>
      </c>
      <c r="G146" s="67"/>
    </row>
    <row r="147" spans="1:9" x14ac:dyDescent="0.3">
      <c r="A147" s="360" t="s">
        <v>49</v>
      </c>
      <c r="B147" s="709" t="s">
        <v>472</v>
      </c>
      <c r="C147" s="710"/>
      <c r="D147" s="710"/>
      <c r="E147" s="710"/>
      <c r="F147" s="710"/>
      <c r="G147" s="710"/>
      <c r="H147" s="81">
        <f>SUM(D148:D155)</f>
        <v>8</v>
      </c>
      <c r="I147" s="81">
        <f>COUNT(D148:D155)*2</f>
        <v>16</v>
      </c>
    </row>
    <row r="148" spans="1:9" ht="45" x14ac:dyDescent="0.3">
      <c r="A148" s="361" t="s">
        <v>1299</v>
      </c>
      <c r="B148" s="65" t="s">
        <v>1719</v>
      </c>
      <c r="C148" s="69" t="s">
        <v>1720</v>
      </c>
      <c r="D148" s="66">
        <v>1</v>
      </c>
      <c r="E148" s="66" t="s">
        <v>388</v>
      </c>
      <c r="F148" s="69" t="s">
        <v>1721</v>
      </c>
      <c r="G148" s="67"/>
    </row>
    <row r="149" spans="1:9" ht="30" x14ac:dyDescent="0.3">
      <c r="A149" s="361" t="s">
        <v>1303</v>
      </c>
      <c r="B149" s="65" t="s">
        <v>474</v>
      </c>
      <c r="C149" s="65" t="s">
        <v>475</v>
      </c>
      <c r="D149" s="66">
        <v>1</v>
      </c>
      <c r="E149" s="66" t="s">
        <v>218</v>
      </c>
      <c r="F149" s="67"/>
      <c r="G149" s="67"/>
    </row>
    <row r="150" spans="1:9" x14ac:dyDescent="0.3">
      <c r="A150" s="361"/>
      <c r="B150" s="65"/>
      <c r="C150" s="65" t="s">
        <v>476</v>
      </c>
      <c r="D150" s="66">
        <v>1</v>
      </c>
      <c r="E150" s="66" t="s">
        <v>218</v>
      </c>
      <c r="F150" s="67"/>
      <c r="G150" s="67"/>
    </row>
    <row r="151" spans="1:9" ht="30" x14ac:dyDescent="0.3">
      <c r="A151" s="361" t="s">
        <v>1305</v>
      </c>
      <c r="B151" s="65" t="s">
        <v>478</v>
      </c>
      <c r="C151" s="65" t="s">
        <v>1939</v>
      </c>
      <c r="D151" s="66">
        <v>1</v>
      </c>
      <c r="E151" s="66" t="s">
        <v>243</v>
      </c>
      <c r="F151" s="67"/>
      <c r="G151" s="67"/>
    </row>
    <row r="152" spans="1:9" ht="30" x14ac:dyDescent="0.3">
      <c r="A152" s="361" t="s">
        <v>1308</v>
      </c>
      <c r="B152" s="65" t="s">
        <v>485</v>
      </c>
      <c r="C152" s="65" t="s">
        <v>1722</v>
      </c>
      <c r="D152" s="66">
        <v>1</v>
      </c>
      <c r="E152" s="66" t="s">
        <v>388</v>
      </c>
      <c r="F152" s="67"/>
      <c r="G152" s="67"/>
    </row>
    <row r="153" spans="1:9" x14ac:dyDescent="0.3">
      <c r="A153" s="361"/>
      <c r="B153" s="65"/>
      <c r="C153" s="65" t="s">
        <v>489</v>
      </c>
      <c r="D153" s="66">
        <v>1</v>
      </c>
      <c r="E153" s="66" t="s">
        <v>488</v>
      </c>
      <c r="F153" s="67"/>
      <c r="G153" s="67"/>
    </row>
    <row r="154" spans="1:9" ht="30" x14ac:dyDescent="0.3">
      <c r="A154" s="361" t="s">
        <v>1311</v>
      </c>
      <c r="B154" s="65" t="s">
        <v>491</v>
      </c>
      <c r="C154" s="65" t="s">
        <v>492</v>
      </c>
      <c r="D154" s="66">
        <v>1</v>
      </c>
      <c r="E154" s="66" t="s">
        <v>243</v>
      </c>
      <c r="F154" s="65" t="s">
        <v>493</v>
      </c>
      <c r="G154" s="67"/>
    </row>
    <row r="155" spans="1:9" ht="30" x14ac:dyDescent="0.3">
      <c r="A155" s="361"/>
      <c r="B155" s="65" t="s">
        <v>495</v>
      </c>
      <c r="C155" s="65" t="s">
        <v>1941</v>
      </c>
      <c r="D155" s="66">
        <v>1</v>
      </c>
      <c r="E155" s="66" t="s">
        <v>245</v>
      </c>
      <c r="F155" s="69" t="s">
        <v>1942</v>
      </c>
      <c r="G155" s="67"/>
    </row>
    <row r="156" spans="1:9" x14ac:dyDescent="0.3">
      <c r="A156" s="360" t="s">
        <v>50</v>
      </c>
      <c r="B156" s="709" t="s">
        <v>3551</v>
      </c>
      <c r="C156" s="710"/>
      <c r="D156" s="710"/>
      <c r="E156" s="710"/>
      <c r="F156" s="710"/>
      <c r="G156" s="710"/>
      <c r="H156" s="81">
        <f>SUM(D157:D163)</f>
        <v>7</v>
      </c>
      <c r="I156" s="81">
        <f>COUNT(D157:D163)*2</f>
        <v>14</v>
      </c>
    </row>
    <row r="157" spans="1:9" ht="30" x14ac:dyDescent="0.3">
      <c r="A157" s="361" t="s">
        <v>4202</v>
      </c>
      <c r="B157" s="65" t="s">
        <v>511</v>
      </c>
      <c r="C157" s="65" t="s">
        <v>1946</v>
      </c>
      <c r="D157" s="66">
        <v>1</v>
      </c>
      <c r="E157" s="66" t="s">
        <v>218</v>
      </c>
      <c r="F157" s="65" t="s">
        <v>1947</v>
      </c>
      <c r="G157" s="67"/>
    </row>
    <row r="158" spans="1:9" x14ac:dyDescent="0.3">
      <c r="A158" s="361"/>
      <c r="B158" s="65"/>
      <c r="C158" s="65" t="s">
        <v>1948</v>
      </c>
      <c r="D158" s="66">
        <v>1</v>
      </c>
      <c r="E158" s="66" t="s">
        <v>218</v>
      </c>
      <c r="F158" s="65" t="s">
        <v>1949</v>
      </c>
      <c r="G158" s="67"/>
    </row>
    <row r="159" spans="1:9" ht="30" x14ac:dyDescent="0.3">
      <c r="A159" s="361" t="s">
        <v>1321</v>
      </c>
      <c r="B159" s="65" t="s">
        <v>514</v>
      </c>
      <c r="C159" s="69" t="s">
        <v>1950</v>
      </c>
      <c r="D159" s="66">
        <v>1</v>
      </c>
      <c r="E159" s="66" t="s">
        <v>268</v>
      </c>
      <c r="F159" s="67"/>
      <c r="G159" s="67"/>
    </row>
    <row r="160" spans="1:9" x14ac:dyDescent="0.3">
      <c r="A160" s="361"/>
      <c r="B160" s="65"/>
      <c r="C160" s="65" t="s">
        <v>1951</v>
      </c>
      <c r="D160" s="66">
        <v>1</v>
      </c>
      <c r="E160" s="66" t="s">
        <v>245</v>
      </c>
      <c r="F160" s="67"/>
      <c r="G160" s="67"/>
    </row>
    <row r="161" spans="1:9" ht="30" x14ac:dyDescent="0.3">
      <c r="A161" s="361" t="s">
        <v>502</v>
      </c>
      <c r="B161" s="65" t="s">
        <v>517</v>
      </c>
      <c r="C161" s="65" t="s">
        <v>1952</v>
      </c>
      <c r="D161" s="66">
        <v>1</v>
      </c>
      <c r="E161" s="66" t="s">
        <v>519</v>
      </c>
      <c r="F161" s="65" t="s">
        <v>1953</v>
      </c>
      <c r="G161" s="67"/>
    </row>
    <row r="162" spans="1:9" ht="30" x14ac:dyDescent="0.3">
      <c r="A162" s="361"/>
      <c r="B162" s="65"/>
      <c r="C162" s="65" t="s">
        <v>1954</v>
      </c>
      <c r="D162" s="66">
        <v>1</v>
      </c>
      <c r="E162" s="66" t="s">
        <v>188</v>
      </c>
      <c r="F162" s="65" t="s">
        <v>520</v>
      </c>
      <c r="G162" s="67"/>
    </row>
    <row r="163" spans="1:9" ht="30" x14ac:dyDescent="0.3">
      <c r="A163" s="361" t="s">
        <v>1324</v>
      </c>
      <c r="B163" s="75" t="s">
        <v>525</v>
      </c>
      <c r="C163" s="65" t="s">
        <v>1725</v>
      </c>
      <c r="D163" s="66">
        <v>1</v>
      </c>
      <c r="E163" s="66" t="s">
        <v>283</v>
      </c>
      <c r="F163" s="67"/>
      <c r="G163" s="67"/>
    </row>
    <row r="164" spans="1:9" x14ac:dyDescent="0.3">
      <c r="A164" s="360" t="s">
        <v>51</v>
      </c>
      <c r="B164" s="709" t="s">
        <v>4081</v>
      </c>
      <c r="C164" s="710"/>
      <c r="D164" s="710"/>
      <c r="E164" s="710"/>
      <c r="F164" s="710"/>
      <c r="G164" s="710"/>
      <c r="H164" s="81">
        <f>SUM(D165:D175)</f>
        <v>11</v>
      </c>
      <c r="I164" s="81">
        <f>COUNT(D165:D175)*2</f>
        <v>22</v>
      </c>
    </row>
    <row r="165" spans="1:9" ht="30" x14ac:dyDescent="0.3">
      <c r="A165" s="361" t="s">
        <v>1336</v>
      </c>
      <c r="B165" s="75" t="s">
        <v>1943</v>
      </c>
      <c r="C165" s="65" t="s">
        <v>1319</v>
      </c>
      <c r="D165" s="66">
        <v>1</v>
      </c>
      <c r="E165" s="66" t="s">
        <v>218</v>
      </c>
      <c r="F165" s="67"/>
      <c r="G165" s="67"/>
    </row>
    <row r="166" spans="1:9" x14ac:dyDescent="0.3">
      <c r="A166" s="361"/>
      <c r="B166" s="75"/>
      <c r="C166" s="65" t="s">
        <v>1320</v>
      </c>
      <c r="D166" s="66">
        <v>1</v>
      </c>
      <c r="E166" s="66" t="s">
        <v>218</v>
      </c>
      <c r="F166" s="67"/>
      <c r="G166" s="67"/>
    </row>
    <row r="167" spans="1:9" ht="30" x14ac:dyDescent="0.3">
      <c r="A167" s="361" t="s">
        <v>1337</v>
      </c>
      <c r="B167" s="65" t="s">
        <v>503</v>
      </c>
      <c r="C167" s="69" t="s">
        <v>1944</v>
      </c>
      <c r="D167" s="66">
        <v>1</v>
      </c>
      <c r="E167" s="66" t="s">
        <v>218</v>
      </c>
      <c r="F167" s="69" t="s">
        <v>505</v>
      </c>
      <c r="G167" s="67"/>
    </row>
    <row r="168" spans="1:9" x14ac:dyDescent="0.3">
      <c r="A168" s="361"/>
      <c r="B168" s="65"/>
      <c r="C168" s="65" t="s">
        <v>506</v>
      </c>
      <c r="D168" s="66">
        <v>1</v>
      </c>
      <c r="E168" s="66" t="s">
        <v>218</v>
      </c>
      <c r="F168" s="65"/>
      <c r="G168" s="67"/>
    </row>
    <row r="169" spans="1:9" x14ac:dyDescent="0.3">
      <c r="A169" s="361"/>
      <c r="B169" s="65"/>
      <c r="C169" s="65" t="s">
        <v>1323</v>
      </c>
      <c r="D169" s="66">
        <v>1</v>
      </c>
      <c r="E169" s="66" t="s">
        <v>218</v>
      </c>
      <c r="F169" s="65"/>
      <c r="G169" s="67"/>
    </row>
    <row r="170" spans="1:9" x14ac:dyDescent="0.3">
      <c r="A170" s="361" t="s">
        <v>535</v>
      </c>
      <c r="B170" s="65" t="s">
        <v>497</v>
      </c>
      <c r="C170" s="65" t="s">
        <v>498</v>
      </c>
      <c r="D170" s="66">
        <v>1</v>
      </c>
      <c r="E170" s="66" t="s">
        <v>218</v>
      </c>
      <c r="F170" s="67"/>
      <c r="G170" s="67"/>
    </row>
    <row r="171" spans="1:9" x14ac:dyDescent="0.3">
      <c r="A171" s="361"/>
      <c r="B171" s="65"/>
      <c r="C171" s="69" t="s">
        <v>499</v>
      </c>
      <c r="D171" s="66">
        <v>1</v>
      </c>
      <c r="E171" s="66" t="s">
        <v>218</v>
      </c>
      <c r="F171" s="67"/>
      <c r="G171" s="67"/>
    </row>
    <row r="172" spans="1:9" x14ac:dyDescent="0.3">
      <c r="A172" s="361"/>
      <c r="B172" s="65"/>
      <c r="C172" s="65" t="s">
        <v>500</v>
      </c>
      <c r="D172" s="66">
        <v>1</v>
      </c>
      <c r="E172" s="66" t="s">
        <v>218</v>
      </c>
      <c r="F172" s="67"/>
      <c r="G172" s="67"/>
    </row>
    <row r="173" spans="1:9" x14ac:dyDescent="0.3">
      <c r="A173" s="361"/>
      <c r="B173" s="65"/>
      <c r="C173" s="65" t="s">
        <v>501</v>
      </c>
      <c r="D173" s="66">
        <v>1</v>
      </c>
      <c r="E173" s="66" t="s">
        <v>218</v>
      </c>
      <c r="F173" s="67"/>
      <c r="G173" s="67"/>
    </row>
    <row r="174" spans="1:9" ht="30" x14ac:dyDescent="0.3">
      <c r="A174" s="361" t="s">
        <v>4100</v>
      </c>
      <c r="B174" s="65" t="s">
        <v>507</v>
      </c>
      <c r="C174" s="65" t="s">
        <v>1945</v>
      </c>
      <c r="D174" s="66">
        <v>1</v>
      </c>
      <c r="E174" s="66" t="s">
        <v>218</v>
      </c>
      <c r="F174" s="67"/>
      <c r="G174" s="67"/>
    </row>
    <row r="175" spans="1:9" ht="30" x14ac:dyDescent="0.3">
      <c r="A175" s="361" t="s">
        <v>3557</v>
      </c>
      <c r="B175" s="65" t="s">
        <v>509</v>
      </c>
      <c r="C175" s="65" t="s">
        <v>1327</v>
      </c>
      <c r="D175" s="66">
        <v>1</v>
      </c>
      <c r="E175" s="66" t="s">
        <v>218</v>
      </c>
      <c r="F175" s="67"/>
      <c r="G175" s="67"/>
    </row>
    <row r="176" spans="1:9" x14ac:dyDescent="0.3">
      <c r="A176" s="360" t="s">
        <v>53</v>
      </c>
      <c r="B176" s="709" t="s">
        <v>52</v>
      </c>
      <c r="C176" s="710"/>
      <c r="D176" s="710"/>
      <c r="E176" s="710"/>
      <c r="F176" s="710"/>
      <c r="G176" s="710"/>
      <c r="H176" s="81">
        <f>SUM(D177:D179)</f>
        <v>3</v>
      </c>
      <c r="I176" s="81">
        <f>COUNT(D177:D179)*2</f>
        <v>6</v>
      </c>
    </row>
    <row r="177" spans="1:15" ht="30" x14ac:dyDescent="0.3">
      <c r="A177" s="361" t="s">
        <v>4102</v>
      </c>
      <c r="B177" s="65" t="s">
        <v>1955</v>
      </c>
      <c r="C177" s="65" t="s">
        <v>1956</v>
      </c>
      <c r="D177" s="66">
        <v>1</v>
      </c>
      <c r="E177" s="66" t="s">
        <v>245</v>
      </c>
      <c r="F177" s="67"/>
      <c r="G177" s="67"/>
    </row>
    <row r="178" spans="1:15" ht="30" x14ac:dyDescent="0.3">
      <c r="A178" s="361" t="s">
        <v>1961</v>
      </c>
      <c r="B178" s="65" t="s">
        <v>531</v>
      </c>
      <c r="C178" s="65" t="s">
        <v>1957</v>
      </c>
      <c r="D178" s="66">
        <v>1</v>
      </c>
      <c r="E178" s="66" t="s">
        <v>245</v>
      </c>
      <c r="F178" s="67"/>
      <c r="G178" s="67"/>
    </row>
    <row r="179" spans="1:15" ht="30" x14ac:dyDescent="0.3">
      <c r="A179" s="362" t="s">
        <v>1967</v>
      </c>
      <c r="B179" s="75" t="s">
        <v>536</v>
      </c>
      <c r="C179" s="65" t="s">
        <v>537</v>
      </c>
      <c r="D179" s="66">
        <v>1</v>
      </c>
      <c r="E179" s="66" t="s">
        <v>218</v>
      </c>
      <c r="F179" s="67"/>
      <c r="G179" s="67"/>
    </row>
    <row r="180" spans="1:15" x14ac:dyDescent="0.3">
      <c r="A180" s="360" t="s">
        <v>54</v>
      </c>
      <c r="B180" s="709" t="s">
        <v>4191</v>
      </c>
      <c r="C180" s="710"/>
      <c r="D180" s="710"/>
      <c r="E180" s="710"/>
      <c r="F180" s="710"/>
      <c r="G180" s="710"/>
      <c r="H180" s="81">
        <f>SUM(D181:D184)</f>
        <v>4</v>
      </c>
      <c r="I180" s="81">
        <f>COUNT(D181:D184)*2</f>
        <v>8</v>
      </c>
    </row>
    <row r="181" spans="1:15" ht="30" x14ac:dyDescent="0.3">
      <c r="A181" s="361" t="s">
        <v>3743</v>
      </c>
      <c r="B181" s="65" t="s">
        <v>1959</v>
      </c>
      <c r="C181" s="65" t="s">
        <v>1960</v>
      </c>
      <c r="D181" s="66">
        <v>1</v>
      </c>
      <c r="E181" s="66" t="s">
        <v>247</v>
      </c>
      <c r="F181" s="69"/>
      <c r="G181" s="67"/>
    </row>
    <row r="182" spans="1:15" ht="30" x14ac:dyDescent="0.3">
      <c r="A182" s="361" t="s">
        <v>3744</v>
      </c>
      <c r="B182" s="65" t="s">
        <v>1962</v>
      </c>
      <c r="C182" s="65" t="s">
        <v>1963</v>
      </c>
      <c r="D182" s="66">
        <v>1</v>
      </c>
      <c r="E182" s="66" t="s">
        <v>243</v>
      </c>
      <c r="F182" s="69" t="s">
        <v>1964</v>
      </c>
      <c r="G182" s="67"/>
    </row>
    <row r="183" spans="1:15" x14ac:dyDescent="0.3">
      <c r="A183" s="361"/>
      <c r="B183" s="65"/>
      <c r="C183" s="65" t="s">
        <v>1965</v>
      </c>
      <c r="D183" s="66">
        <v>1</v>
      </c>
      <c r="E183" s="66" t="s">
        <v>297</v>
      </c>
      <c r="F183" s="69" t="s">
        <v>1966</v>
      </c>
      <c r="G183" s="67"/>
    </row>
    <row r="184" spans="1:15" ht="45" x14ac:dyDescent="0.3">
      <c r="A184" s="361" t="s">
        <v>3745</v>
      </c>
      <c r="B184" s="65" t="s">
        <v>1968</v>
      </c>
      <c r="C184" s="65" t="s">
        <v>1969</v>
      </c>
      <c r="D184" s="66">
        <v>1</v>
      </c>
      <c r="E184" s="66" t="s">
        <v>247</v>
      </c>
      <c r="F184" s="69" t="s">
        <v>1970</v>
      </c>
      <c r="G184" s="67"/>
    </row>
    <row r="185" spans="1:15" x14ac:dyDescent="0.3">
      <c r="A185" s="361" t="s">
        <v>56</v>
      </c>
      <c r="B185" s="723" t="s">
        <v>4139</v>
      </c>
      <c r="C185" s="723"/>
      <c r="D185" s="723"/>
      <c r="E185" s="723"/>
      <c r="F185" s="723"/>
      <c r="G185" s="723"/>
      <c r="H185" s="81">
        <f>SUM(D186:D191)</f>
        <v>6</v>
      </c>
      <c r="I185" s="81">
        <f>COUNT(D186:D191)*2</f>
        <v>12</v>
      </c>
    </row>
    <row r="186" spans="1:15" x14ac:dyDescent="0.3">
      <c r="A186" s="361" t="s">
        <v>3558</v>
      </c>
      <c r="B186" s="65" t="s">
        <v>539</v>
      </c>
      <c r="C186" s="65" t="s">
        <v>1971</v>
      </c>
      <c r="D186" s="66">
        <v>1</v>
      </c>
      <c r="E186" s="66" t="s">
        <v>243</v>
      </c>
      <c r="F186" s="67"/>
      <c r="G186" s="67"/>
    </row>
    <row r="187" spans="1:15" ht="30" x14ac:dyDescent="0.3">
      <c r="A187" s="361"/>
      <c r="B187" s="65"/>
      <c r="C187" s="65" t="s">
        <v>1972</v>
      </c>
      <c r="D187" s="66">
        <v>1</v>
      </c>
      <c r="E187" s="66" t="s">
        <v>243</v>
      </c>
      <c r="F187" s="67"/>
      <c r="G187" s="67"/>
    </row>
    <row r="188" spans="1:15" ht="30" x14ac:dyDescent="0.3">
      <c r="A188" s="361"/>
      <c r="B188" s="65"/>
      <c r="C188" s="65" t="s">
        <v>1973</v>
      </c>
      <c r="D188" s="66">
        <v>1</v>
      </c>
      <c r="E188" s="66" t="s">
        <v>243</v>
      </c>
      <c r="F188" s="67"/>
      <c r="G188" s="67"/>
    </row>
    <row r="189" spans="1:15" ht="30" x14ac:dyDescent="0.3">
      <c r="A189" s="361" t="s">
        <v>3559</v>
      </c>
      <c r="B189" s="65" t="s">
        <v>541</v>
      </c>
      <c r="C189" s="69" t="s">
        <v>1974</v>
      </c>
      <c r="D189" s="66">
        <v>1</v>
      </c>
      <c r="E189" s="66" t="s">
        <v>243</v>
      </c>
      <c r="F189" s="67"/>
      <c r="G189" s="67"/>
    </row>
    <row r="190" spans="1:15" ht="30" x14ac:dyDescent="0.3">
      <c r="A190" s="361" t="s">
        <v>3560</v>
      </c>
      <c r="B190" s="65" t="s">
        <v>1727</v>
      </c>
      <c r="C190" s="65" t="s">
        <v>1975</v>
      </c>
      <c r="D190" s="66">
        <v>1</v>
      </c>
      <c r="E190" s="66" t="s">
        <v>388</v>
      </c>
      <c r="F190" s="67"/>
      <c r="G190" s="67"/>
    </row>
    <row r="191" spans="1:15" s="104" customFormat="1" ht="30" x14ac:dyDescent="0.3">
      <c r="A191" s="168" t="s">
        <v>4103</v>
      </c>
      <c r="B191" s="88" t="s">
        <v>541</v>
      </c>
      <c r="C191" s="97" t="s">
        <v>3277</v>
      </c>
      <c r="D191" s="108">
        <v>1</v>
      </c>
      <c r="E191" s="108" t="s">
        <v>268</v>
      </c>
      <c r="F191" s="109"/>
      <c r="G191" s="109"/>
      <c r="H191" s="163"/>
      <c r="I191" s="163"/>
      <c r="J191" s="163"/>
      <c r="K191" s="163"/>
      <c r="L191" s="163"/>
      <c r="M191" s="163"/>
      <c r="N191" s="102"/>
      <c r="O191" s="103"/>
    </row>
    <row r="192" spans="1:15" x14ac:dyDescent="0.3">
      <c r="A192" s="360" t="s">
        <v>3561</v>
      </c>
      <c r="B192" s="709" t="s">
        <v>61</v>
      </c>
      <c r="C192" s="710"/>
      <c r="D192" s="710"/>
      <c r="E192" s="710"/>
      <c r="F192" s="710"/>
      <c r="G192" s="710"/>
      <c r="H192" s="81">
        <f>SUM(D193:D196)</f>
        <v>4</v>
      </c>
      <c r="I192" s="81">
        <f>COUNT(D193:D196)*2</f>
        <v>8</v>
      </c>
    </row>
    <row r="193" spans="1:9" ht="30" x14ac:dyDescent="0.3">
      <c r="A193" s="361" t="s">
        <v>3752</v>
      </c>
      <c r="B193" s="65" t="s">
        <v>549</v>
      </c>
      <c r="C193" s="65" t="s">
        <v>1976</v>
      </c>
      <c r="D193" s="66">
        <v>1</v>
      </c>
      <c r="E193" s="66" t="s">
        <v>283</v>
      </c>
      <c r="F193" s="67"/>
      <c r="G193" s="67"/>
    </row>
    <row r="194" spans="1:9" ht="30" x14ac:dyDescent="0.3">
      <c r="A194" s="361" t="s">
        <v>3753</v>
      </c>
      <c r="B194" s="65" t="s">
        <v>552</v>
      </c>
      <c r="C194" s="65" t="s">
        <v>553</v>
      </c>
      <c r="D194" s="66">
        <v>1</v>
      </c>
      <c r="E194" s="66" t="s">
        <v>247</v>
      </c>
      <c r="F194" s="65" t="s">
        <v>554</v>
      </c>
      <c r="G194" s="67"/>
    </row>
    <row r="195" spans="1:9" x14ac:dyDescent="0.3">
      <c r="A195" s="361"/>
      <c r="B195" s="65"/>
      <c r="C195" s="65" t="s">
        <v>1340</v>
      </c>
      <c r="D195" s="66">
        <v>1</v>
      </c>
      <c r="E195" s="66" t="s">
        <v>283</v>
      </c>
      <c r="F195" s="67"/>
      <c r="G195" s="67"/>
    </row>
    <row r="196" spans="1:9" ht="45" x14ac:dyDescent="0.3">
      <c r="A196" s="361" t="s">
        <v>3756</v>
      </c>
      <c r="B196" s="65" t="s">
        <v>555</v>
      </c>
      <c r="C196" s="65" t="s">
        <v>556</v>
      </c>
      <c r="D196" s="66">
        <v>1</v>
      </c>
      <c r="E196" s="66" t="s">
        <v>218</v>
      </c>
      <c r="F196" s="69"/>
      <c r="G196" s="67"/>
    </row>
    <row r="197" spans="1:9" x14ac:dyDescent="0.3">
      <c r="A197" s="359"/>
      <c r="B197" s="715" t="s">
        <v>557</v>
      </c>
      <c r="C197" s="713"/>
      <c r="D197" s="713"/>
      <c r="E197" s="713"/>
      <c r="F197" s="713"/>
      <c r="G197" s="713"/>
      <c r="H197" s="81">
        <f>H198+H205+H218+H228+H238+H241+H248+H260+H269+H283+H286+H289+H297+H299+H308+H314+H325+H281</f>
        <v>112</v>
      </c>
      <c r="I197" s="81">
        <f>I198+I205+I218+I228+I238+I241+I248+I260+I269+I283+I286+I289+I297+I299+I308+I314+I325+I281</f>
        <v>224</v>
      </c>
    </row>
    <row r="198" spans="1:9" x14ac:dyDescent="0.3">
      <c r="A198" s="360" t="s">
        <v>65</v>
      </c>
      <c r="B198" s="709" t="s">
        <v>66</v>
      </c>
      <c r="C198" s="710"/>
      <c r="D198" s="710"/>
      <c r="E198" s="710"/>
      <c r="F198" s="710"/>
      <c r="G198" s="710"/>
      <c r="H198" s="81">
        <f>SUM(D199:D204)</f>
        <v>6</v>
      </c>
      <c r="I198" s="81">
        <f>COUNT(D199:D204)*2</f>
        <v>12</v>
      </c>
    </row>
    <row r="199" spans="1:9" ht="30" x14ac:dyDescent="0.3">
      <c r="A199" s="361" t="s">
        <v>1341</v>
      </c>
      <c r="B199" s="65" t="s">
        <v>561</v>
      </c>
      <c r="C199" s="65" t="s">
        <v>562</v>
      </c>
      <c r="D199" s="66">
        <v>1</v>
      </c>
      <c r="E199" s="66" t="s">
        <v>563</v>
      </c>
      <c r="F199" s="67"/>
      <c r="G199" s="67"/>
    </row>
    <row r="200" spans="1:9" ht="30" x14ac:dyDescent="0.3">
      <c r="A200" s="361"/>
      <c r="B200" s="65"/>
      <c r="C200" s="65" t="s">
        <v>564</v>
      </c>
      <c r="D200" s="66">
        <v>1</v>
      </c>
      <c r="E200" s="66" t="s">
        <v>563</v>
      </c>
      <c r="F200" s="65" t="s">
        <v>565</v>
      </c>
      <c r="G200" s="67"/>
    </row>
    <row r="201" spans="1:9" ht="30" x14ac:dyDescent="0.3">
      <c r="A201" s="361" t="s">
        <v>1355</v>
      </c>
      <c r="B201" s="65" t="s">
        <v>567</v>
      </c>
      <c r="C201" s="65" t="s">
        <v>1977</v>
      </c>
      <c r="D201" s="66">
        <v>1</v>
      </c>
      <c r="E201" s="66" t="s">
        <v>1728</v>
      </c>
      <c r="F201" s="67"/>
      <c r="G201" s="67"/>
    </row>
    <row r="202" spans="1:9" x14ac:dyDescent="0.3">
      <c r="A202" s="361"/>
      <c r="B202" s="65"/>
      <c r="C202" s="65" t="s">
        <v>1729</v>
      </c>
      <c r="D202" s="66">
        <v>1</v>
      </c>
      <c r="E202" s="66" t="s">
        <v>1728</v>
      </c>
      <c r="F202" s="67"/>
      <c r="G202" s="67"/>
    </row>
    <row r="203" spans="1:9" x14ac:dyDescent="0.3">
      <c r="A203" s="361"/>
      <c r="B203" s="65"/>
      <c r="C203" s="65" t="s">
        <v>573</v>
      </c>
      <c r="D203" s="66">
        <v>1</v>
      </c>
      <c r="E203" s="66" t="s">
        <v>563</v>
      </c>
      <c r="F203" s="67"/>
      <c r="G203" s="67"/>
    </row>
    <row r="204" spans="1:9" ht="30" x14ac:dyDescent="0.3">
      <c r="A204" s="361" t="s">
        <v>1730</v>
      </c>
      <c r="B204" s="65" t="s">
        <v>577</v>
      </c>
      <c r="C204" s="65" t="s">
        <v>1978</v>
      </c>
      <c r="D204" s="66">
        <v>1</v>
      </c>
      <c r="E204" s="66" t="s">
        <v>245</v>
      </c>
      <c r="F204" s="67"/>
      <c r="G204" s="67"/>
    </row>
    <row r="205" spans="1:9" x14ac:dyDescent="0.3">
      <c r="A205" s="360" t="s">
        <v>67</v>
      </c>
      <c r="B205" s="709" t="s">
        <v>68</v>
      </c>
      <c r="C205" s="710"/>
      <c r="D205" s="710"/>
      <c r="E205" s="710"/>
      <c r="F205" s="710"/>
      <c r="G205" s="710"/>
      <c r="H205" s="81">
        <f>SUM(D206:D217)</f>
        <v>12</v>
      </c>
      <c r="I205" s="81">
        <f>COUNT(D206:D217)*2</f>
        <v>24</v>
      </c>
    </row>
    <row r="206" spans="1:9" ht="60" x14ac:dyDescent="0.3">
      <c r="A206" s="361" t="s">
        <v>1732</v>
      </c>
      <c r="B206" s="65" t="s">
        <v>581</v>
      </c>
      <c r="C206" s="65" t="s">
        <v>1979</v>
      </c>
      <c r="D206" s="66">
        <v>1</v>
      </c>
      <c r="E206" s="578" t="s">
        <v>247</v>
      </c>
      <c r="F206" s="65" t="s">
        <v>1980</v>
      </c>
      <c r="G206" s="67"/>
    </row>
    <row r="207" spans="1:9" x14ac:dyDescent="0.3">
      <c r="A207" s="361"/>
      <c r="B207" s="65"/>
      <c r="C207" s="65" t="s">
        <v>1350</v>
      </c>
      <c r="D207" s="66">
        <v>1</v>
      </c>
      <c r="E207" s="66" t="s">
        <v>563</v>
      </c>
      <c r="F207" s="67"/>
      <c r="G207" s="67"/>
    </row>
    <row r="208" spans="1:9" ht="30" x14ac:dyDescent="0.3">
      <c r="A208" s="361"/>
      <c r="B208" s="65"/>
      <c r="C208" s="65" t="s">
        <v>1351</v>
      </c>
      <c r="D208" s="66">
        <v>1</v>
      </c>
      <c r="E208" s="66" t="s">
        <v>563</v>
      </c>
      <c r="F208" s="67"/>
      <c r="G208" s="67"/>
    </row>
    <row r="209" spans="1:9" x14ac:dyDescent="0.3">
      <c r="A209" s="361"/>
      <c r="B209" s="65"/>
      <c r="C209" s="65" t="s">
        <v>1981</v>
      </c>
      <c r="D209" s="66">
        <v>1</v>
      </c>
      <c r="E209" s="66" t="s">
        <v>563</v>
      </c>
      <c r="F209" s="67"/>
      <c r="G209" s="67"/>
    </row>
    <row r="210" spans="1:9" ht="30" x14ac:dyDescent="0.3">
      <c r="A210" s="361"/>
      <c r="B210" s="65"/>
      <c r="C210" s="65" t="s">
        <v>584</v>
      </c>
      <c r="D210" s="66">
        <v>1</v>
      </c>
      <c r="E210" s="66" t="s">
        <v>247</v>
      </c>
      <c r="F210" s="67"/>
      <c r="G210" s="67"/>
    </row>
    <row r="211" spans="1:9" ht="30" x14ac:dyDescent="0.3">
      <c r="A211" s="361"/>
      <c r="B211" s="65"/>
      <c r="C211" s="65" t="s">
        <v>1982</v>
      </c>
      <c r="D211" s="66">
        <v>1</v>
      </c>
      <c r="E211" s="66" t="s">
        <v>563</v>
      </c>
      <c r="F211" s="67"/>
      <c r="G211" s="67"/>
    </row>
    <row r="212" spans="1:9" ht="30" x14ac:dyDescent="0.3">
      <c r="A212" s="361" t="s">
        <v>1738</v>
      </c>
      <c r="B212" s="65" t="s">
        <v>587</v>
      </c>
      <c r="C212" s="65" t="s">
        <v>1983</v>
      </c>
      <c r="D212" s="66">
        <v>1</v>
      </c>
      <c r="E212" s="66" t="s">
        <v>629</v>
      </c>
      <c r="F212" s="67"/>
      <c r="G212" s="67"/>
    </row>
    <row r="213" spans="1:9" ht="30" x14ac:dyDescent="0.3">
      <c r="A213" s="361"/>
      <c r="B213" s="65"/>
      <c r="C213" s="65" t="s">
        <v>1984</v>
      </c>
      <c r="D213" s="66">
        <v>1</v>
      </c>
      <c r="E213" s="66" t="s">
        <v>629</v>
      </c>
      <c r="F213" s="67"/>
      <c r="G213" s="67"/>
    </row>
    <row r="214" spans="1:9" ht="60" x14ac:dyDescent="0.3">
      <c r="A214" s="411" t="s">
        <v>4069</v>
      </c>
      <c r="B214" s="471" t="s">
        <v>4316</v>
      </c>
      <c r="C214" s="417" t="s">
        <v>4368</v>
      </c>
      <c r="D214" s="418">
        <v>1</v>
      </c>
      <c r="E214" s="418" t="s">
        <v>388</v>
      </c>
      <c r="F214" s="417" t="s">
        <v>4369</v>
      </c>
      <c r="G214" s="67"/>
    </row>
    <row r="215" spans="1:9" ht="105" x14ac:dyDescent="0.3">
      <c r="A215" s="325"/>
      <c r="B215" s="471"/>
      <c r="C215" s="417" t="s">
        <v>4370</v>
      </c>
      <c r="D215" s="418">
        <v>1</v>
      </c>
      <c r="E215" s="418" t="s">
        <v>563</v>
      </c>
      <c r="F215" s="417" t="s">
        <v>4371</v>
      </c>
      <c r="G215" s="67"/>
    </row>
    <row r="216" spans="1:9" ht="45" x14ac:dyDescent="0.3">
      <c r="A216" s="325"/>
      <c r="B216" s="471"/>
      <c r="C216" s="417" t="s">
        <v>4313</v>
      </c>
      <c r="D216" s="418">
        <v>1</v>
      </c>
      <c r="E216" s="418" t="s">
        <v>388</v>
      </c>
      <c r="F216" s="417" t="s">
        <v>4312</v>
      </c>
      <c r="G216" s="67"/>
    </row>
    <row r="217" spans="1:9" ht="30" x14ac:dyDescent="0.3">
      <c r="A217" s="325"/>
      <c r="B217" s="472"/>
      <c r="C217" s="473" t="s">
        <v>4315</v>
      </c>
      <c r="D217" s="418">
        <v>1</v>
      </c>
      <c r="E217" s="418" t="s">
        <v>388</v>
      </c>
      <c r="F217" s="417" t="s">
        <v>4314</v>
      </c>
      <c r="G217" s="67"/>
    </row>
    <row r="218" spans="1:9" x14ac:dyDescent="0.3">
      <c r="A218" s="360" t="s">
        <v>69</v>
      </c>
      <c r="B218" s="709" t="s">
        <v>70</v>
      </c>
      <c r="C218" s="710"/>
      <c r="D218" s="710"/>
      <c r="E218" s="710"/>
      <c r="F218" s="710"/>
      <c r="G218" s="710"/>
      <c r="H218" s="81">
        <f>SUM(D219:D227)</f>
        <v>9</v>
      </c>
      <c r="I218" s="81">
        <f>COUNT(D219:D227)*2</f>
        <v>18</v>
      </c>
    </row>
    <row r="219" spans="1:9" ht="30" x14ac:dyDescent="0.3">
      <c r="A219" s="361" t="s">
        <v>1358</v>
      </c>
      <c r="B219" s="65" t="s">
        <v>1739</v>
      </c>
      <c r="C219" s="65" t="s">
        <v>1985</v>
      </c>
      <c r="D219" s="66">
        <v>1</v>
      </c>
      <c r="E219" s="597" t="s">
        <v>388</v>
      </c>
      <c r="F219" s="67"/>
      <c r="G219" s="67"/>
    </row>
    <row r="220" spans="1:9" ht="30" x14ac:dyDescent="0.3">
      <c r="A220" s="361"/>
      <c r="B220" s="65"/>
      <c r="C220" s="65" t="s">
        <v>1986</v>
      </c>
      <c r="D220" s="66">
        <v>1</v>
      </c>
      <c r="E220" s="597" t="s">
        <v>247</v>
      </c>
      <c r="F220" s="67"/>
      <c r="G220" s="67"/>
    </row>
    <row r="221" spans="1:9" ht="45" x14ac:dyDescent="0.3">
      <c r="A221" s="361" t="s">
        <v>1360</v>
      </c>
      <c r="B221" s="65" t="s">
        <v>1740</v>
      </c>
      <c r="C221" s="65" t="s">
        <v>1987</v>
      </c>
      <c r="D221" s="66">
        <v>1</v>
      </c>
      <c r="E221" s="597" t="s">
        <v>247</v>
      </c>
      <c r="F221" s="67"/>
      <c r="G221" s="67"/>
    </row>
    <row r="222" spans="1:9" x14ac:dyDescent="0.3">
      <c r="A222" s="359"/>
      <c r="B222" s="65"/>
      <c r="C222" s="69" t="s">
        <v>1741</v>
      </c>
      <c r="D222" s="66">
        <v>1</v>
      </c>
      <c r="E222" s="597" t="s">
        <v>247</v>
      </c>
      <c r="F222" s="67"/>
      <c r="G222" s="67"/>
    </row>
    <row r="223" spans="1:9" x14ac:dyDescent="0.3">
      <c r="A223" s="359"/>
      <c r="B223" s="65"/>
      <c r="C223" s="65" t="s">
        <v>1988</v>
      </c>
      <c r="D223" s="66">
        <v>1</v>
      </c>
      <c r="E223" s="597" t="s">
        <v>388</v>
      </c>
      <c r="F223" s="67"/>
      <c r="G223" s="67"/>
    </row>
    <row r="224" spans="1:9" x14ac:dyDescent="0.3">
      <c r="A224" s="359"/>
      <c r="B224" s="67"/>
      <c r="C224" s="65" t="s">
        <v>601</v>
      </c>
      <c r="D224" s="66">
        <v>1</v>
      </c>
      <c r="E224" s="597" t="s">
        <v>563</v>
      </c>
      <c r="F224" s="67"/>
      <c r="G224" s="67"/>
    </row>
    <row r="225" spans="1:9" x14ac:dyDescent="0.3">
      <c r="A225" s="359"/>
      <c r="B225" s="67"/>
      <c r="C225" s="65" t="s">
        <v>602</v>
      </c>
      <c r="D225" s="66">
        <v>1</v>
      </c>
      <c r="E225" s="597" t="s">
        <v>388</v>
      </c>
      <c r="F225" s="65" t="s">
        <v>604</v>
      </c>
      <c r="G225" s="67"/>
    </row>
    <row r="226" spans="1:9" x14ac:dyDescent="0.3">
      <c r="A226" s="359"/>
      <c r="B226" s="67"/>
      <c r="C226" s="65" t="s">
        <v>1364</v>
      </c>
      <c r="D226" s="66">
        <v>1</v>
      </c>
      <c r="E226" s="66" t="s">
        <v>563</v>
      </c>
      <c r="F226" s="65"/>
      <c r="G226" s="67"/>
    </row>
    <row r="227" spans="1:9" x14ac:dyDescent="0.3">
      <c r="A227" s="360" t="s">
        <v>3778</v>
      </c>
      <c r="B227" s="444" t="s">
        <v>3779</v>
      </c>
      <c r="C227" s="417" t="s">
        <v>4410</v>
      </c>
      <c r="D227" s="418">
        <v>1</v>
      </c>
      <c r="E227" s="418" t="s">
        <v>247</v>
      </c>
      <c r="F227" s="261"/>
      <c r="G227" s="67"/>
    </row>
    <row r="228" spans="1:9" x14ac:dyDescent="0.3">
      <c r="A228" s="360" t="s">
        <v>71</v>
      </c>
      <c r="B228" s="709" t="s">
        <v>72</v>
      </c>
      <c r="C228" s="710"/>
      <c r="D228" s="710"/>
      <c r="E228" s="710"/>
      <c r="F228" s="710"/>
      <c r="G228" s="710"/>
      <c r="H228" s="81">
        <f>SUM(D229:D237)</f>
        <v>9</v>
      </c>
      <c r="I228" s="81">
        <f>COUNT(D229:D237)*2</f>
        <v>18</v>
      </c>
    </row>
    <row r="229" spans="1:9" ht="30" x14ac:dyDescent="0.3">
      <c r="A229" s="361" t="s">
        <v>1742</v>
      </c>
      <c r="B229" s="65" t="s">
        <v>607</v>
      </c>
      <c r="C229" s="65" t="s">
        <v>608</v>
      </c>
      <c r="D229" s="66">
        <v>1</v>
      </c>
      <c r="E229" s="66" t="s">
        <v>245</v>
      </c>
      <c r="F229" s="65" t="s">
        <v>609</v>
      </c>
      <c r="G229" s="67"/>
    </row>
    <row r="230" spans="1:9" ht="45" x14ac:dyDescent="0.3">
      <c r="A230" s="361" t="s">
        <v>1743</v>
      </c>
      <c r="B230" s="65" t="s">
        <v>611</v>
      </c>
      <c r="C230" s="65" t="s">
        <v>1989</v>
      </c>
      <c r="D230" s="66">
        <v>1</v>
      </c>
      <c r="E230" s="66" t="s">
        <v>563</v>
      </c>
      <c r="F230" s="65" t="s">
        <v>613</v>
      </c>
      <c r="G230" s="67"/>
    </row>
    <row r="231" spans="1:9" ht="30" x14ac:dyDescent="0.3">
      <c r="A231" s="361"/>
      <c r="B231" s="65"/>
      <c r="C231" s="65" t="s">
        <v>1744</v>
      </c>
      <c r="D231" s="66">
        <v>1</v>
      </c>
      <c r="E231" s="66" t="s">
        <v>388</v>
      </c>
      <c r="F231" s="65" t="s">
        <v>615</v>
      </c>
      <c r="G231" s="67"/>
    </row>
    <row r="232" spans="1:9" ht="30" x14ac:dyDescent="0.3">
      <c r="A232" s="361" t="s">
        <v>1745</v>
      </c>
      <c r="B232" s="65" t="s">
        <v>617</v>
      </c>
      <c r="C232" s="65" t="s">
        <v>1746</v>
      </c>
      <c r="D232" s="66">
        <v>1</v>
      </c>
      <c r="E232" s="66" t="s">
        <v>388</v>
      </c>
      <c r="F232" s="67"/>
      <c r="G232" s="67"/>
    </row>
    <row r="233" spans="1:9" x14ac:dyDescent="0.3">
      <c r="A233" s="361"/>
      <c r="B233" s="67"/>
      <c r="C233" s="65" t="s">
        <v>619</v>
      </c>
      <c r="D233" s="66">
        <v>1</v>
      </c>
      <c r="E233" s="66" t="s">
        <v>563</v>
      </c>
      <c r="F233" s="67"/>
      <c r="G233" s="67"/>
    </row>
    <row r="234" spans="1:9" x14ac:dyDescent="0.3">
      <c r="A234" s="361"/>
      <c r="B234" s="67"/>
      <c r="C234" s="65" t="s">
        <v>1747</v>
      </c>
      <c r="D234" s="66">
        <v>1</v>
      </c>
      <c r="E234" s="66" t="s">
        <v>388</v>
      </c>
      <c r="F234" s="67"/>
      <c r="G234" s="67"/>
    </row>
    <row r="235" spans="1:9" ht="30" x14ac:dyDescent="0.3">
      <c r="A235" s="361" t="s">
        <v>1990</v>
      </c>
      <c r="B235" s="65" t="s">
        <v>621</v>
      </c>
      <c r="C235" s="65" t="s">
        <v>622</v>
      </c>
      <c r="D235" s="66">
        <v>1</v>
      </c>
      <c r="E235" s="66" t="s">
        <v>247</v>
      </c>
      <c r="F235" s="65" t="s">
        <v>623</v>
      </c>
      <c r="G235" s="67"/>
    </row>
    <row r="236" spans="1:9" ht="30" x14ac:dyDescent="0.3">
      <c r="A236" s="361" t="s">
        <v>1748</v>
      </c>
      <c r="B236" s="65" t="s">
        <v>625</v>
      </c>
      <c r="C236" s="65" t="s">
        <v>1749</v>
      </c>
      <c r="D236" s="66">
        <v>1</v>
      </c>
      <c r="E236" s="66" t="s">
        <v>247</v>
      </c>
      <c r="F236" s="65" t="s">
        <v>1750</v>
      </c>
      <c r="G236" s="67"/>
    </row>
    <row r="237" spans="1:9" x14ac:dyDescent="0.3">
      <c r="A237" s="361"/>
      <c r="B237" s="65"/>
      <c r="C237" s="65" t="s">
        <v>1991</v>
      </c>
      <c r="D237" s="66">
        <v>1</v>
      </c>
      <c r="E237" s="66" t="s">
        <v>247</v>
      </c>
      <c r="F237" s="65"/>
      <c r="G237" s="67"/>
    </row>
    <row r="238" spans="1:9" x14ac:dyDescent="0.3">
      <c r="A238" s="360" t="s">
        <v>73</v>
      </c>
      <c r="B238" s="709" t="s">
        <v>74</v>
      </c>
      <c r="C238" s="710"/>
      <c r="D238" s="710"/>
      <c r="E238" s="710"/>
      <c r="F238" s="710"/>
      <c r="G238" s="710"/>
      <c r="H238" s="81">
        <f>SUM(D239:D240)</f>
        <v>2</v>
      </c>
      <c r="I238" s="81">
        <f>COUNT(D239:D240)*2</f>
        <v>4</v>
      </c>
    </row>
    <row r="239" spans="1:9" ht="30" x14ac:dyDescent="0.3">
      <c r="A239" s="361" t="s">
        <v>1751</v>
      </c>
      <c r="B239" s="65" t="s">
        <v>634</v>
      </c>
      <c r="C239" s="65" t="s">
        <v>635</v>
      </c>
      <c r="D239" s="66">
        <v>1</v>
      </c>
      <c r="E239" s="66" t="s">
        <v>245</v>
      </c>
      <c r="F239" s="65" t="s">
        <v>636</v>
      </c>
      <c r="G239" s="67"/>
    </row>
    <row r="240" spans="1:9" ht="30" x14ac:dyDescent="0.3">
      <c r="A240" s="361" t="s">
        <v>1365</v>
      </c>
      <c r="B240" s="65" t="s">
        <v>638</v>
      </c>
      <c r="C240" s="65" t="s">
        <v>1992</v>
      </c>
      <c r="D240" s="66">
        <v>1</v>
      </c>
      <c r="E240" s="66" t="s">
        <v>245</v>
      </c>
      <c r="F240" s="65"/>
      <c r="G240" s="67"/>
    </row>
    <row r="241" spans="1:9" x14ac:dyDescent="0.3">
      <c r="A241" s="360" t="s">
        <v>75</v>
      </c>
      <c r="B241" s="709" t="s">
        <v>4203</v>
      </c>
      <c r="C241" s="710"/>
      <c r="D241" s="710"/>
      <c r="E241" s="710"/>
      <c r="F241" s="710"/>
      <c r="G241" s="710"/>
      <c r="H241" s="81">
        <f>SUM(D242:D247)</f>
        <v>6</v>
      </c>
      <c r="I241" s="81">
        <f>COUNT(D242:D247)*2</f>
        <v>12</v>
      </c>
    </row>
    <row r="242" spans="1:9" ht="30" x14ac:dyDescent="0.3">
      <c r="A242" s="361" t="s">
        <v>1367</v>
      </c>
      <c r="B242" s="65" t="s">
        <v>1753</v>
      </c>
      <c r="C242" s="65" t="s">
        <v>1993</v>
      </c>
      <c r="D242" s="66">
        <v>1</v>
      </c>
      <c r="E242" s="66" t="s">
        <v>563</v>
      </c>
      <c r="F242" s="67"/>
      <c r="G242" s="67"/>
    </row>
    <row r="243" spans="1:9" ht="30" x14ac:dyDescent="0.3">
      <c r="A243" s="361" t="s">
        <v>1370</v>
      </c>
      <c r="B243" s="65" t="s">
        <v>646</v>
      </c>
      <c r="C243" s="65" t="s">
        <v>647</v>
      </c>
      <c r="D243" s="66">
        <v>1</v>
      </c>
      <c r="E243" s="66" t="s">
        <v>563</v>
      </c>
      <c r="F243" s="69"/>
      <c r="G243" s="67"/>
    </row>
    <row r="244" spans="1:9" ht="30" x14ac:dyDescent="0.3">
      <c r="A244" s="361"/>
      <c r="B244" s="65"/>
      <c r="C244" s="65" t="s">
        <v>1754</v>
      </c>
      <c r="D244" s="66">
        <v>1</v>
      </c>
      <c r="E244" s="66" t="s">
        <v>388</v>
      </c>
      <c r="F244" s="69"/>
      <c r="G244" s="67"/>
    </row>
    <row r="245" spans="1:9" ht="30" x14ac:dyDescent="0.3">
      <c r="A245" s="361"/>
      <c r="B245" s="65"/>
      <c r="C245" s="65" t="s">
        <v>1994</v>
      </c>
      <c r="D245" s="66">
        <v>1</v>
      </c>
      <c r="E245" s="66" t="s">
        <v>563</v>
      </c>
      <c r="F245" s="69"/>
      <c r="G245" s="67"/>
    </row>
    <row r="246" spans="1:9" ht="30" x14ac:dyDescent="0.3">
      <c r="A246" s="361" t="s">
        <v>4070</v>
      </c>
      <c r="B246" s="444" t="s">
        <v>4071</v>
      </c>
      <c r="C246" s="445" t="s">
        <v>4310</v>
      </c>
      <c r="D246" s="418">
        <v>1</v>
      </c>
      <c r="E246" s="446" t="s">
        <v>629</v>
      </c>
      <c r="F246" s="445" t="s">
        <v>4309</v>
      </c>
      <c r="G246" s="67"/>
    </row>
    <row r="247" spans="1:9" ht="30" x14ac:dyDescent="0.3">
      <c r="A247" s="405"/>
      <c r="B247" s="447"/>
      <c r="C247" s="445" t="s">
        <v>4308</v>
      </c>
      <c r="D247" s="418">
        <v>1</v>
      </c>
      <c r="E247" s="446" t="s">
        <v>388</v>
      </c>
      <c r="F247" s="445" t="s">
        <v>4307</v>
      </c>
      <c r="G247" s="67"/>
    </row>
    <row r="248" spans="1:9" x14ac:dyDescent="0.3">
      <c r="A248" s="360" t="s">
        <v>76</v>
      </c>
      <c r="B248" s="709" t="s">
        <v>77</v>
      </c>
      <c r="C248" s="710"/>
      <c r="D248" s="710"/>
      <c r="E248" s="710"/>
      <c r="F248" s="710"/>
      <c r="G248" s="710"/>
      <c r="H248" s="81">
        <f>SUM(D249:D259)</f>
        <v>11</v>
      </c>
      <c r="I248" s="81">
        <f>COUNT(D249:D259)*2</f>
        <v>22</v>
      </c>
    </row>
    <row r="249" spans="1:9" ht="45" x14ac:dyDescent="0.3">
      <c r="A249" s="361" t="s">
        <v>1755</v>
      </c>
      <c r="B249" s="65" t="s">
        <v>1756</v>
      </c>
      <c r="C249" s="65" t="s">
        <v>1995</v>
      </c>
      <c r="D249" s="66">
        <v>1</v>
      </c>
      <c r="E249" s="66" t="s">
        <v>188</v>
      </c>
      <c r="F249" s="65" t="s">
        <v>1996</v>
      </c>
      <c r="G249" s="67"/>
    </row>
    <row r="250" spans="1:9" ht="30" x14ac:dyDescent="0.3">
      <c r="A250" s="361"/>
      <c r="B250" s="62"/>
      <c r="C250" s="65" t="s">
        <v>656</v>
      </c>
      <c r="D250" s="66">
        <v>1</v>
      </c>
      <c r="E250" s="66" t="s">
        <v>388</v>
      </c>
      <c r="F250" s="65" t="s">
        <v>657</v>
      </c>
      <c r="G250" s="67"/>
    </row>
    <row r="251" spans="1:9" ht="45" x14ac:dyDescent="0.3">
      <c r="A251" s="361"/>
      <c r="B251" s="62"/>
      <c r="C251" s="65" t="s">
        <v>658</v>
      </c>
      <c r="D251" s="66">
        <v>1</v>
      </c>
      <c r="E251" s="66" t="s">
        <v>388</v>
      </c>
      <c r="F251" s="65" t="s">
        <v>659</v>
      </c>
      <c r="G251" s="67"/>
    </row>
    <row r="252" spans="1:9" ht="30" x14ac:dyDescent="0.3">
      <c r="A252" s="361" t="s">
        <v>1374</v>
      </c>
      <c r="B252" s="65" t="s">
        <v>661</v>
      </c>
      <c r="C252" s="65" t="s">
        <v>662</v>
      </c>
      <c r="D252" s="66">
        <v>1</v>
      </c>
      <c r="E252" s="66" t="s">
        <v>563</v>
      </c>
      <c r="F252" s="67"/>
      <c r="G252" s="67"/>
    </row>
    <row r="253" spans="1:9" ht="30" x14ac:dyDescent="0.3">
      <c r="A253" s="361"/>
      <c r="B253" s="65"/>
      <c r="C253" s="65" t="s">
        <v>663</v>
      </c>
      <c r="D253" s="66">
        <v>1</v>
      </c>
      <c r="E253" s="66" t="s">
        <v>247</v>
      </c>
      <c r="F253" s="67"/>
      <c r="G253" s="67"/>
    </row>
    <row r="254" spans="1:9" ht="30" x14ac:dyDescent="0.3">
      <c r="A254" s="361" t="s">
        <v>1376</v>
      </c>
      <c r="B254" s="65" t="s">
        <v>665</v>
      </c>
      <c r="C254" s="69" t="s">
        <v>666</v>
      </c>
      <c r="D254" s="66">
        <v>1</v>
      </c>
      <c r="E254" s="66" t="s">
        <v>245</v>
      </c>
      <c r="F254" s="65"/>
      <c r="G254" s="67"/>
    </row>
    <row r="255" spans="1:9" ht="30" x14ac:dyDescent="0.3">
      <c r="A255" s="361"/>
      <c r="B255" s="65"/>
      <c r="C255" s="65" t="s">
        <v>668</v>
      </c>
      <c r="D255" s="66">
        <v>1</v>
      </c>
      <c r="E255" s="66" t="s">
        <v>218</v>
      </c>
      <c r="F255" s="65" t="s">
        <v>669</v>
      </c>
      <c r="G255" s="67"/>
    </row>
    <row r="256" spans="1:9" ht="30" x14ac:dyDescent="0.3">
      <c r="A256" s="361"/>
      <c r="B256" s="65"/>
      <c r="C256" s="65" t="s">
        <v>670</v>
      </c>
      <c r="D256" s="66">
        <v>1</v>
      </c>
      <c r="E256" s="66" t="s">
        <v>218</v>
      </c>
      <c r="F256" s="65" t="s">
        <v>671</v>
      </c>
      <c r="G256" s="67"/>
    </row>
    <row r="257" spans="1:9" x14ac:dyDescent="0.3">
      <c r="A257" s="361"/>
      <c r="B257" s="65"/>
      <c r="C257" s="65" t="s">
        <v>672</v>
      </c>
      <c r="D257" s="66">
        <v>1</v>
      </c>
      <c r="E257" s="66" t="s">
        <v>247</v>
      </c>
      <c r="F257" s="65"/>
      <c r="G257" s="67"/>
    </row>
    <row r="258" spans="1:9" ht="30" x14ac:dyDescent="0.3">
      <c r="A258" s="361" t="s">
        <v>1757</v>
      </c>
      <c r="B258" s="65" t="s">
        <v>674</v>
      </c>
      <c r="C258" s="65" t="s">
        <v>675</v>
      </c>
      <c r="D258" s="66">
        <v>1</v>
      </c>
      <c r="E258" s="66" t="s">
        <v>188</v>
      </c>
      <c r="F258" s="67"/>
      <c r="G258" s="67"/>
    </row>
    <row r="259" spans="1:9" ht="30" x14ac:dyDescent="0.3">
      <c r="A259" s="361" t="s">
        <v>676</v>
      </c>
      <c r="B259" s="65" t="s">
        <v>677</v>
      </c>
      <c r="C259" s="65" t="s">
        <v>678</v>
      </c>
      <c r="D259" s="66">
        <v>1</v>
      </c>
      <c r="E259" s="66" t="s">
        <v>188</v>
      </c>
      <c r="F259" s="67"/>
      <c r="G259" s="67"/>
    </row>
    <row r="260" spans="1:9" x14ac:dyDescent="0.3">
      <c r="A260" s="360" t="s">
        <v>78</v>
      </c>
      <c r="B260" s="709" t="s">
        <v>79</v>
      </c>
      <c r="C260" s="710"/>
      <c r="D260" s="710"/>
      <c r="E260" s="710"/>
      <c r="F260" s="710"/>
      <c r="G260" s="710"/>
      <c r="H260" s="81">
        <f>SUM(D261:D268)</f>
        <v>8</v>
      </c>
      <c r="I260" s="81">
        <f>COUNT(D261:D268)*2</f>
        <v>16</v>
      </c>
    </row>
    <row r="261" spans="1:9" ht="30" x14ac:dyDescent="0.3">
      <c r="A261" s="361" t="s">
        <v>1377</v>
      </c>
      <c r="B261" s="65" t="s">
        <v>683</v>
      </c>
      <c r="C261" s="65" t="s">
        <v>1997</v>
      </c>
      <c r="D261" s="66">
        <v>1</v>
      </c>
      <c r="E261" s="66" t="s">
        <v>563</v>
      </c>
      <c r="F261" s="67"/>
      <c r="G261" s="67"/>
    </row>
    <row r="262" spans="1:9" ht="30" x14ac:dyDescent="0.3">
      <c r="A262" s="361" t="s">
        <v>1379</v>
      </c>
      <c r="B262" s="65" t="s">
        <v>687</v>
      </c>
      <c r="C262" s="65" t="s">
        <v>1998</v>
      </c>
      <c r="D262" s="66">
        <v>1</v>
      </c>
      <c r="E262" s="66" t="s">
        <v>563</v>
      </c>
      <c r="F262" s="65" t="s">
        <v>1999</v>
      </c>
      <c r="G262" s="67"/>
    </row>
    <row r="263" spans="1:9" ht="30" x14ac:dyDescent="0.3">
      <c r="A263" s="361" t="s">
        <v>2000</v>
      </c>
      <c r="B263" s="65" t="s">
        <v>691</v>
      </c>
      <c r="C263" s="65" t="s">
        <v>692</v>
      </c>
      <c r="D263" s="66">
        <v>1</v>
      </c>
      <c r="E263" s="66" t="s">
        <v>563</v>
      </c>
      <c r="F263" s="65" t="s">
        <v>693</v>
      </c>
      <c r="G263" s="67"/>
    </row>
    <row r="264" spans="1:9" x14ac:dyDescent="0.3">
      <c r="A264" s="361" t="s">
        <v>1381</v>
      </c>
      <c r="B264" s="75" t="s">
        <v>695</v>
      </c>
      <c r="C264" s="65" t="s">
        <v>2001</v>
      </c>
      <c r="D264" s="66">
        <v>1</v>
      </c>
      <c r="E264" s="66" t="s">
        <v>563</v>
      </c>
      <c r="F264" s="65" t="s">
        <v>2002</v>
      </c>
      <c r="G264" s="67"/>
    </row>
    <row r="265" spans="1:9" ht="30" x14ac:dyDescent="0.3">
      <c r="A265" s="361" t="s">
        <v>1383</v>
      </c>
      <c r="B265" s="65" t="s">
        <v>699</v>
      </c>
      <c r="C265" s="65" t="s">
        <v>2003</v>
      </c>
      <c r="D265" s="66">
        <v>1</v>
      </c>
      <c r="E265" s="66" t="s">
        <v>235</v>
      </c>
      <c r="F265" s="69" t="s">
        <v>2004</v>
      </c>
      <c r="G265" s="67"/>
    </row>
    <row r="266" spans="1:9" ht="75" x14ac:dyDescent="0.3">
      <c r="A266" s="361" t="s">
        <v>1385</v>
      </c>
      <c r="B266" s="65" t="s">
        <v>703</v>
      </c>
      <c r="C266" s="65" t="s">
        <v>1762</v>
      </c>
      <c r="D266" s="66">
        <v>1</v>
      </c>
      <c r="E266" s="66" t="s">
        <v>563</v>
      </c>
      <c r="F266" s="69" t="s">
        <v>2005</v>
      </c>
      <c r="G266" s="67"/>
    </row>
    <row r="267" spans="1:9" x14ac:dyDescent="0.3">
      <c r="A267" s="361"/>
      <c r="B267" s="65"/>
      <c r="C267" s="65" t="s">
        <v>706</v>
      </c>
      <c r="D267" s="66">
        <v>1</v>
      </c>
      <c r="E267" s="66" t="s">
        <v>563</v>
      </c>
      <c r="F267" s="67"/>
      <c r="G267" s="67"/>
    </row>
    <row r="268" spans="1:9" ht="30" x14ac:dyDescent="0.3">
      <c r="A268" s="361" t="s">
        <v>1388</v>
      </c>
      <c r="B268" s="65" t="s">
        <v>708</v>
      </c>
      <c r="C268" s="65" t="s">
        <v>2006</v>
      </c>
      <c r="D268" s="66">
        <v>1</v>
      </c>
      <c r="E268" s="66" t="s">
        <v>218</v>
      </c>
      <c r="F268" s="67"/>
      <c r="G268" s="67"/>
    </row>
    <row r="269" spans="1:9" x14ac:dyDescent="0.3">
      <c r="A269" s="360" t="s">
        <v>80</v>
      </c>
      <c r="B269" s="709" t="s">
        <v>81</v>
      </c>
      <c r="C269" s="710"/>
      <c r="D269" s="710"/>
      <c r="E269" s="710"/>
      <c r="F269" s="710"/>
      <c r="G269" s="710"/>
      <c r="H269" s="81">
        <f>SUM(D270:D279)</f>
        <v>10</v>
      </c>
      <c r="I269" s="81">
        <f>COUNT(D270:D279)*2</f>
        <v>20</v>
      </c>
    </row>
    <row r="270" spans="1:9" x14ac:dyDescent="0.3">
      <c r="A270" s="361" t="s">
        <v>2007</v>
      </c>
      <c r="B270" s="65" t="s">
        <v>712</v>
      </c>
      <c r="C270" s="65" t="s">
        <v>2008</v>
      </c>
      <c r="D270" s="66">
        <v>1</v>
      </c>
      <c r="E270" s="66" t="s">
        <v>388</v>
      </c>
      <c r="F270" s="67"/>
      <c r="G270" s="67"/>
    </row>
    <row r="271" spans="1:9" x14ac:dyDescent="0.3">
      <c r="A271" s="361"/>
      <c r="B271" s="65"/>
      <c r="C271" s="65" t="s">
        <v>2009</v>
      </c>
      <c r="D271" s="66">
        <v>1</v>
      </c>
      <c r="E271" s="66" t="s">
        <v>388</v>
      </c>
      <c r="F271" s="67"/>
      <c r="G271" s="67"/>
    </row>
    <row r="272" spans="1:9" x14ac:dyDescent="0.3">
      <c r="A272" s="361"/>
      <c r="B272" s="65"/>
      <c r="C272" s="65" t="s">
        <v>716</v>
      </c>
      <c r="D272" s="66">
        <v>1</v>
      </c>
      <c r="E272" s="66" t="s">
        <v>297</v>
      </c>
      <c r="F272" s="67"/>
      <c r="G272" s="67"/>
    </row>
    <row r="273" spans="1:9" ht="30" x14ac:dyDescent="0.3">
      <c r="A273" s="361"/>
      <c r="B273" s="65"/>
      <c r="C273" s="65" t="s">
        <v>2010</v>
      </c>
      <c r="D273" s="66">
        <v>1</v>
      </c>
      <c r="E273" s="66" t="s">
        <v>388</v>
      </c>
      <c r="F273" s="67"/>
      <c r="G273" s="67"/>
    </row>
    <row r="274" spans="1:9" ht="30" x14ac:dyDescent="0.3">
      <c r="A274" s="361" t="s">
        <v>2011</v>
      </c>
      <c r="B274" s="65" t="s">
        <v>2012</v>
      </c>
      <c r="C274" s="65" t="s">
        <v>719</v>
      </c>
      <c r="D274" s="66">
        <v>1</v>
      </c>
      <c r="E274" s="66" t="s">
        <v>720</v>
      </c>
      <c r="F274" s="65" t="s">
        <v>721</v>
      </c>
      <c r="G274" s="67"/>
    </row>
    <row r="275" spans="1:9" ht="30" x14ac:dyDescent="0.3">
      <c r="A275" s="361"/>
      <c r="B275" s="65"/>
      <c r="C275" s="65" t="s">
        <v>2013</v>
      </c>
      <c r="D275" s="66">
        <v>1</v>
      </c>
      <c r="E275" s="66" t="s">
        <v>563</v>
      </c>
      <c r="F275" s="69"/>
      <c r="G275" s="67"/>
    </row>
    <row r="276" spans="1:9" ht="30" x14ac:dyDescent="0.3">
      <c r="A276" s="361"/>
      <c r="B276" s="65"/>
      <c r="C276" s="65" t="s">
        <v>2014</v>
      </c>
      <c r="D276" s="66">
        <v>1</v>
      </c>
      <c r="E276" s="66" t="s">
        <v>388</v>
      </c>
      <c r="F276" s="65"/>
      <c r="G276" s="67"/>
    </row>
    <row r="277" spans="1:9" ht="30" x14ac:dyDescent="0.3">
      <c r="A277" s="361" t="s">
        <v>2015</v>
      </c>
      <c r="B277" s="65" t="s">
        <v>725</v>
      </c>
      <c r="C277" s="65" t="s">
        <v>2016</v>
      </c>
      <c r="D277" s="66">
        <v>1</v>
      </c>
      <c r="E277" s="66" t="s">
        <v>679</v>
      </c>
      <c r="F277" s="67"/>
      <c r="G277" s="67"/>
    </row>
    <row r="278" spans="1:9" x14ac:dyDescent="0.3">
      <c r="A278" s="361"/>
      <c r="B278" s="65"/>
      <c r="C278" s="65" t="s">
        <v>2017</v>
      </c>
      <c r="D278" s="66">
        <v>1</v>
      </c>
      <c r="E278" s="66" t="s">
        <v>297</v>
      </c>
      <c r="F278" s="67"/>
      <c r="G278" s="67"/>
    </row>
    <row r="279" spans="1:9" ht="45" x14ac:dyDescent="0.3">
      <c r="A279" s="361" t="s">
        <v>2018</v>
      </c>
      <c r="B279" s="65" t="s">
        <v>728</v>
      </c>
      <c r="C279" s="65" t="s">
        <v>729</v>
      </c>
      <c r="D279" s="66">
        <v>1</v>
      </c>
      <c r="E279" s="66" t="s">
        <v>247</v>
      </c>
      <c r="F279" s="67"/>
      <c r="G279" s="67"/>
    </row>
    <row r="280" spans="1:9" x14ac:dyDescent="0.3">
      <c r="A280" s="361"/>
      <c r="B280" s="715" t="s">
        <v>2068</v>
      </c>
      <c r="C280" s="713"/>
      <c r="D280" s="713"/>
      <c r="E280" s="713"/>
      <c r="F280" s="713"/>
      <c r="G280" s="713"/>
    </row>
    <row r="281" spans="1:9" x14ac:dyDescent="0.3">
      <c r="A281" s="361" t="s">
        <v>82</v>
      </c>
      <c r="B281" s="709" t="s">
        <v>2069</v>
      </c>
      <c r="C281" s="710"/>
      <c r="D281" s="710"/>
      <c r="E281" s="710"/>
      <c r="F281" s="710"/>
      <c r="G281" s="710"/>
      <c r="H281" s="81">
        <f>SUM(D282)</f>
        <v>1</v>
      </c>
      <c r="I281" s="81">
        <f>COUNT(D282)*2</f>
        <v>2</v>
      </c>
    </row>
    <row r="282" spans="1:9" ht="30" x14ac:dyDescent="0.3">
      <c r="A282" s="361" t="s">
        <v>4405</v>
      </c>
      <c r="B282" s="65" t="s">
        <v>4205</v>
      </c>
      <c r="C282" s="65" t="s">
        <v>2070</v>
      </c>
      <c r="D282" s="66">
        <v>1</v>
      </c>
      <c r="E282" s="66" t="s">
        <v>388</v>
      </c>
      <c r="F282" s="67"/>
      <c r="G282" s="67"/>
    </row>
    <row r="283" spans="1:9" x14ac:dyDescent="0.3">
      <c r="A283" s="360" t="s">
        <v>84</v>
      </c>
      <c r="B283" s="709" t="s">
        <v>83</v>
      </c>
      <c r="C283" s="710"/>
      <c r="D283" s="710"/>
      <c r="E283" s="710"/>
      <c r="F283" s="710"/>
      <c r="G283" s="710"/>
      <c r="H283" s="81">
        <f>SUM(D284:D285)</f>
        <v>2</v>
      </c>
      <c r="I283" s="81">
        <f>COUNT(D284:D285)*2</f>
        <v>4</v>
      </c>
    </row>
    <row r="284" spans="1:9" x14ac:dyDescent="0.3">
      <c r="A284" s="361" t="s">
        <v>1393</v>
      </c>
      <c r="B284" s="65" t="s">
        <v>741</v>
      </c>
      <c r="C284" s="65" t="s">
        <v>747</v>
      </c>
      <c r="D284" s="66">
        <v>1</v>
      </c>
      <c r="E284" s="66" t="s">
        <v>388</v>
      </c>
      <c r="F284" s="67"/>
      <c r="G284" s="67"/>
    </row>
    <row r="285" spans="1:9" ht="30" x14ac:dyDescent="0.3">
      <c r="A285" s="361"/>
      <c r="B285" s="65"/>
      <c r="C285" s="65" t="s">
        <v>2019</v>
      </c>
      <c r="D285" s="66">
        <v>1</v>
      </c>
      <c r="E285" s="66" t="s">
        <v>388</v>
      </c>
      <c r="F285" s="67"/>
      <c r="G285" s="67"/>
    </row>
    <row r="286" spans="1:9" x14ac:dyDescent="0.3">
      <c r="A286" s="360" t="s">
        <v>86</v>
      </c>
      <c r="B286" s="709" t="s">
        <v>85</v>
      </c>
      <c r="C286" s="710"/>
      <c r="D286" s="710"/>
      <c r="E286" s="710"/>
      <c r="F286" s="710"/>
      <c r="G286" s="710"/>
      <c r="H286" s="81">
        <f>SUM(D287:D288)</f>
        <v>2</v>
      </c>
      <c r="I286" s="81">
        <f>COUNT(D287:D288)*2</f>
        <v>4</v>
      </c>
    </row>
    <row r="287" spans="1:9" ht="30" x14ac:dyDescent="0.3">
      <c r="A287" s="361" t="s">
        <v>3808</v>
      </c>
      <c r="B287" s="65" t="s">
        <v>767</v>
      </c>
      <c r="C287" s="65" t="s">
        <v>768</v>
      </c>
      <c r="D287" s="66">
        <v>1</v>
      </c>
      <c r="E287" s="66" t="s">
        <v>218</v>
      </c>
      <c r="F287" s="67"/>
      <c r="G287" s="67"/>
    </row>
    <row r="288" spans="1:9" ht="30" x14ac:dyDescent="0.3">
      <c r="A288" s="361" t="s">
        <v>3810</v>
      </c>
      <c r="B288" s="65" t="s">
        <v>770</v>
      </c>
      <c r="C288" s="65" t="s">
        <v>771</v>
      </c>
      <c r="D288" s="66">
        <v>1</v>
      </c>
      <c r="E288" s="66" t="s">
        <v>388</v>
      </c>
      <c r="F288" s="67"/>
      <c r="G288" s="67"/>
    </row>
    <row r="289" spans="1:9" hidden="1" x14ac:dyDescent="0.3">
      <c r="A289" s="568" t="s">
        <v>88</v>
      </c>
      <c r="B289" s="709" t="s">
        <v>4204</v>
      </c>
      <c r="C289" s="710"/>
      <c r="D289" s="710"/>
      <c r="E289" s="710"/>
      <c r="F289" s="710"/>
      <c r="G289" s="710"/>
      <c r="H289" s="81">
        <f>SUM(D290:D296)</f>
        <v>0</v>
      </c>
      <c r="I289" s="81">
        <f>COUNT(D290:D296)*2</f>
        <v>0</v>
      </c>
    </row>
    <row r="290" spans="1:9" ht="30" hidden="1" x14ac:dyDescent="0.3">
      <c r="A290" s="566" t="s">
        <v>3812</v>
      </c>
      <c r="B290" s="65" t="s">
        <v>1766</v>
      </c>
      <c r="C290" s="65" t="s">
        <v>1767</v>
      </c>
      <c r="D290" s="66"/>
      <c r="E290" s="66" t="s">
        <v>563</v>
      </c>
      <c r="F290" s="67"/>
      <c r="G290" s="67"/>
    </row>
    <row r="291" spans="1:9" hidden="1" x14ac:dyDescent="0.3">
      <c r="A291" s="566"/>
      <c r="B291" s="65"/>
      <c r="C291" s="65" t="s">
        <v>1768</v>
      </c>
      <c r="D291" s="66"/>
      <c r="E291" s="66" t="s">
        <v>188</v>
      </c>
      <c r="F291" s="67"/>
      <c r="G291" s="67"/>
    </row>
    <row r="292" spans="1:9" hidden="1" x14ac:dyDescent="0.3">
      <c r="A292" s="566"/>
      <c r="B292" s="65"/>
      <c r="C292" s="65" t="s">
        <v>2020</v>
      </c>
      <c r="D292" s="66"/>
      <c r="E292" s="66" t="s">
        <v>563</v>
      </c>
      <c r="F292" s="67"/>
      <c r="G292" s="67"/>
    </row>
    <row r="293" spans="1:9" ht="30" hidden="1" x14ac:dyDescent="0.3">
      <c r="A293" s="566"/>
      <c r="B293" s="65"/>
      <c r="C293" s="65" t="s">
        <v>2021</v>
      </c>
      <c r="D293" s="66"/>
      <c r="E293" s="66" t="s">
        <v>388</v>
      </c>
      <c r="F293" s="67"/>
      <c r="G293" s="67"/>
    </row>
    <row r="294" spans="1:9" hidden="1" x14ac:dyDescent="0.3">
      <c r="A294" s="566"/>
      <c r="B294" s="67"/>
      <c r="C294" s="65" t="s">
        <v>2022</v>
      </c>
      <c r="D294" s="66"/>
      <c r="E294" s="66" t="s">
        <v>563</v>
      </c>
      <c r="F294" s="67"/>
      <c r="G294" s="67"/>
    </row>
    <row r="295" spans="1:9" hidden="1" x14ac:dyDescent="0.3">
      <c r="A295" s="566"/>
      <c r="B295" s="67"/>
      <c r="C295" s="65" t="s">
        <v>2023</v>
      </c>
      <c r="D295" s="66"/>
      <c r="E295" s="66" t="s">
        <v>247</v>
      </c>
      <c r="F295" s="67"/>
      <c r="G295" s="67"/>
    </row>
    <row r="296" spans="1:9" ht="30" hidden="1" x14ac:dyDescent="0.3">
      <c r="A296" s="566" t="s">
        <v>3813</v>
      </c>
      <c r="B296" s="65" t="s">
        <v>1769</v>
      </c>
      <c r="C296" s="65" t="s">
        <v>2024</v>
      </c>
      <c r="D296" s="66"/>
      <c r="E296" s="66" t="s">
        <v>563</v>
      </c>
      <c r="F296" s="67"/>
      <c r="G296" s="67"/>
    </row>
    <row r="297" spans="1:9" hidden="1" x14ac:dyDescent="0.3">
      <c r="A297" s="568" t="s">
        <v>90</v>
      </c>
      <c r="B297" s="709" t="s">
        <v>89</v>
      </c>
      <c r="C297" s="710"/>
      <c r="D297" s="710"/>
      <c r="E297" s="710"/>
      <c r="F297" s="710"/>
      <c r="G297" s="710"/>
      <c r="H297" s="81">
        <f>SUM(D298)</f>
        <v>0</v>
      </c>
      <c r="I297" s="81">
        <f>COUNT(D298)*2</f>
        <v>0</v>
      </c>
    </row>
    <row r="298" spans="1:9" ht="30" hidden="1" x14ac:dyDescent="0.3">
      <c r="A298" s="566" t="s">
        <v>2126</v>
      </c>
      <c r="B298" s="65" t="s">
        <v>2025</v>
      </c>
      <c r="C298" s="65" t="s">
        <v>2026</v>
      </c>
      <c r="D298" s="66"/>
      <c r="E298" s="66" t="s">
        <v>388</v>
      </c>
      <c r="F298" s="67"/>
      <c r="G298" s="67"/>
    </row>
    <row r="299" spans="1:9" x14ac:dyDescent="0.3">
      <c r="A299" s="361" t="s">
        <v>94</v>
      </c>
      <c r="B299" s="716" t="s">
        <v>4306</v>
      </c>
      <c r="C299" s="717"/>
      <c r="D299" s="717"/>
      <c r="E299" s="717"/>
      <c r="F299" s="717"/>
      <c r="G299" s="717"/>
      <c r="H299" s="81">
        <f>SUM(D300:D306)</f>
        <v>7</v>
      </c>
      <c r="I299" s="81">
        <f>COUNT(D300:D306)*2</f>
        <v>14</v>
      </c>
    </row>
    <row r="300" spans="1:9" ht="30" x14ac:dyDescent="0.3">
      <c r="A300" s="361" t="s">
        <v>1396</v>
      </c>
      <c r="B300" s="65" t="s">
        <v>780</v>
      </c>
      <c r="C300" s="65" t="s">
        <v>2027</v>
      </c>
      <c r="D300" s="66">
        <v>1</v>
      </c>
      <c r="E300" s="66" t="s">
        <v>283</v>
      </c>
      <c r="F300" s="69"/>
      <c r="G300" s="67"/>
    </row>
    <row r="301" spans="1:9" x14ac:dyDescent="0.3">
      <c r="A301" s="361"/>
      <c r="B301" s="65"/>
      <c r="C301" s="65" t="s">
        <v>2028</v>
      </c>
      <c r="D301" s="66">
        <v>1</v>
      </c>
      <c r="E301" s="66" t="s">
        <v>563</v>
      </c>
      <c r="F301" s="69"/>
      <c r="G301" s="67"/>
    </row>
    <row r="302" spans="1:9" ht="30" x14ac:dyDescent="0.3">
      <c r="A302" s="361"/>
      <c r="B302" s="65"/>
      <c r="C302" s="65" t="s">
        <v>2029</v>
      </c>
      <c r="D302" s="66">
        <v>1</v>
      </c>
      <c r="E302" s="66" t="s">
        <v>563</v>
      </c>
      <c r="F302" s="69"/>
      <c r="G302" s="67"/>
    </row>
    <row r="303" spans="1:9" ht="30" x14ac:dyDescent="0.3">
      <c r="A303" s="361" t="s">
        <v>1402</v>
      </c>
      <c r="B303" s="65" t="s">
        <v>783</v>
      </c>
      <c r="C303" s="65" t="s">
        <v>2030</v>
      </c>
      <c r="D303" s="66">
        <v>1</v>
      </c>
      <c r="E303" s="66" t="s">
        <v>388</v>
      </c>
      <c r="F303" s="67"/>
      <c r="G303" s="67"/>
    </row>
    <row r="304" spans="1:9" ht="45" x14ac:dyDescent="0.3">
      <c r="A304" s="361" t="s">
        <v>1420</v>
      </c>
      <c r="B304" s="65" t="s">
        <v>2031</v>
      </c>
      <c r="C304" s="65" t="s">
        <v>2032</v>
      </c>
      <c r="D304" s="66">
        <v>1</v>
      </c>
      <c r="E304" s="66" t="s">
        <v>563</v>
      </c>
      <c r="F304" s="67"/>
      <c r="G304" s="67"/>
    </row>
    <row r="305" spans="1:9" ht="30" x14ac:dyDescent="0.3">
      <c r="A305" s="361"/>
      <c r="B305" s="65"/>
      <c r="C305" s="74" t="s">
        <v>2033</v>
      </c>
      <c r="D305" s="66">
        <v>1</v>
      </c>
      <c r="E305" s="66" t="s">
        <v>243</v>
      </c>
      <c r="F305" s="67"/>
      <c r="G305" s="67"/>
    </row>
    <row r="306" spans="1:9" ht="30" x14ac:dyDescent="0.3">
      <c r="A306" s="361"/>
      <c r="B306" s="65"/>
      <c r="C306" s="74" t="s">
        <v>2034</v>
      </c>
      <c r="D306" s="66">
        <v>1</v>
      </c>
      <c r="E306" s="66" t="s">
        <v>563</v>
      </c>
      <c r="F306" s="67"/>
      <c r="G306" s="67"/>
    </row>
    <row r="307" spans="1:9" x14ac:dyDescent="0.3">
      <c r="A307" s="361"/>
      <c r="B307" s="715" t="s">
        <v>2035</v>
      </c>
      <c r="C307" s="713"/>
      <c r="D307" s="713"/>
      <c r="E307" s="713"/>
      <c r="F307" s="713"/>
      <c r="G307" s="713"/>
    </row>
    <row r="308" spans="1:9" x14ac:dyDescent="0.3">
      <c r="A308" s="361" t="s">
        <v>96</v>
      </c>
      <c r="B308" s="709" t="s">
        <v>95</v>
      </c>
      <c r="C308" s="710"/>
      <c r="D308" s="710"/>
      <c r="E308" s="710"/>
      <c r="F308" s="710"/>
      <c r="G308" s="710"/>
      <c r="H308" s="81">
        <f>SUM(D309:D313)</f>
        <v>4</v>
      </c>
      <c r="I308" s="81">
        <f>COUNT(D309:D313)*2</f>
        <v>8</v>
      </c>
    </row>
    <row r="309" spans="1:9" ht="30" x14ac:dyDescent="0.3">
      <c r="A309" s="361" t="s">
        <v>1770</v>
      </c>
      <c r="B309" s="65" t="s">
        <v>1397</v>
      </c>
      <c r="C309" s="65" t="s">
        <v>1398</v>
      </c>
      <c r="D309" s="66">
        <v>1</v>
      </c>
      <c r="E309" s="66" t="s">
        <v>247</v>
      </c>
      <c r="F309" s="67"/>
      <c r="G309" s="67"/>
    </row>
    <row r="310" spans="1:9" ht="45" x14ac:dyDescent="0.3">
      <c r="A310" s="361" t="s">
        <v>1781</v>
      </c>
      <c r="B310" s="65" t="s">
        <v>2036</v>
      </c>
      <c r="C310" s="65" t="s">
        <v>2037</v>
      </c>
      <c r="D310" s="66">
        <v>1</v>
      </c>
      <c r="E310" s="66" t="s">
        <v>247</v>
      </c>
      <c r="F310" s="65" t="s">
        <v>2038</v>
      </c>
      <c r="G310" s="67"/>
    </row>
    <row r="311" spans="1:9" x14ac:dyDescent="0.3">
      <c r="A311" s="361"/>
      <c r="B311" s="65"/>
      <c r="C311" s="65" t="s">
        <v>2039</v>
      </c>
      <c r="D311" s="66">
        <v>1</v>
      </c>
      <c r="E311" s="66" t="s">
        <v>247</v>
      </c>
      <c r="F311" s="67"/>
      <c r="G311" s="67"/>
    </row>
    <row r="312" spans="1:9" ht="30" x14ac:dyDescent="0.3">
      <c r="A312" s="361"/>
      <c r="B312" s="65"/>
      <c r="C312" s="65" t="s">
        <v>2040</v>
      </c>
      <c r="D312" s="66">
        <v>1</v>
      </c>
      <c r="E312" s="66" t="s">
        <v>247</v>
      </c>
      <c r="F312" s="67"/>
      <c r="G312" s="67"/>
    </row>
    <row r="313" spans="1:9" ht="30" hidden="1" x14ac:dyDescent="0.3">
      <c r="A313" s="566" t="s">
        <v>3820</v>
      </c>
      <c r="B313" s="65" t="s">
        <v>1424</v>
      </c>
      <c r="C313" s="65" t="s">
        <v>2041</v>
      </c>
      <c r="D313" s="66"/>
      <c r="E313" s="66" t="s">
        <v>247</v>
      </c>
      <c r="F313" s="569" t="s">
        <v>2042</v>
      </c>
      <c r="G313" s="67"/>
    </row>
    <row r="314" spans="1:9" x14ac:dyDescent="0.3">
      <c r="A314" s="361" t="s">
        <v>100</v>
      </c>
      <c r="B314" s="709" t="s">
        <v>99</v>
      </c>
      <c r="C314" s="710"/>
      <c r="D314" s="710"/>
      <c r="E314" s="710"/>
      <c r="F314" s="710"/>
      <c r="G314" s="710"/>
      <c r="H314" s="81">
        <f>SUM(D315:D324)</f>
        <v>8</v>
      </c>
      <c r="I314" s="81">
        <f>COUNT(D315:D324)*2</f>
        <v>16</v>
      </c>
    </row>
    <row r="315" spans="1:9" ht="45" x14ac:dyDescent="0.3">
      <c r="A315" s="314" t="s">
        <v>1437</v>
      </c>
      <c r="B315" s="261" t="s">
        <v>3885</v>
      </c>
      <c r="C315" s="468" t="s">
        <v>2043</v>
      </c>
      <c r="D315" s="469">
        <v>1</v>
      </c>
      <c r="E315" s="469" t="s">
        <v>388</v>
      </c>
      <c r="F315" s="470" t="s">
        <v>2044</v>
      </c>
      <c r="G315" s="67"/>
    </row>
    <row r="316" spans="1:9" ht="60" x14ac:dyDescent="0.3">
      <c r="A316" s="361"/>
      <c r="B316" s="65"/>
      <c r="C316" s="468" t="s">
        <v>1783</v>
      </c>
      <c r="D316" s="469">
        <v>1</v>
      </c>
      <c r="E316" s="469" t="s">
        <v>287</v>
      </c>
      <c r="F316" s="470" t="s">
        <v>4419</v>
      </c>
      <c r="G316" s="67"/>
    </row>
    <row r="317" spans="1:9" ht="45" x14ac:dyDescent="0.3">
      <c r="A317" s="361"/>
      <c r="B317" s="65"/>
      <c r="C317" s="468" t="s">
        <v>2045</v>
      </c>
      <c r="D317" s="469">
        <v>1</v>
      </c>
      <c r="E317" s="469" t="s">
        <v>2046</v>
      </c>
      <c r="F317" s="470" t="s">
        <v>2047</v>
      </c>
      <c r="G317" s="67"/>
    </row>
    <row r="318" spans="1:9" ht="60" x14ac:dyDescent="0.3">
      <c r="A318" s="314" t="s">
        <v>1439</v>
      </c>
      <c r="B318" s="261" t="s">
        <v>3892</v>
      </c>
      <c r="C318" s="417" t="s">
        <v>3893</v>
      </c>
      <c r="D318" s="418">
        <v>1</v>
      </c>
      <c r="E318" s="418" t="s">
        <v>297</v>
      </c>
      <c r="F318" s="444" t="s">
        <v>3894</v>
      </c>
      <c r="G318" s="67"/>
    </row>
    <row r="319" spans="1:9" ht="30" hidden="1" x14ac:dyDescent="0.3">
      <c r="A319" s="570" t="s">
        <v>2064</v>
      </c>
      <c r="B319" s="261" t="s">
        <v>3895</v>
      </c>
      <c r="C319" s="417" t="s">
        <v>3896</v>
      </c>
      <c r="D319" s="418"/>
      <c r="E319" s="418" t="s">
        <v>388</v>
      </c>
      <c r="F319" s="444" t="s">
        <v>4544</v>
      </c>
      <c r="G319" s="67" t="s">
        <v>4545</v>
      </c>
    </row>
    <row r="320" spans="1:9" x14ac:dyDescent="0.3">
      <c r="A320" s="331"/>
      <c r="B320" s="245"/>
      <c r="C320" s="417" t="s">
        <v>3897</v>
      </c>
      <c r="D320" s="418">
        <v>1</v>
      </c>
      <c r="E320" s="418" t="s">
        <v>1787</v>
      </c>
      <c r="F320" s="444"/>
      <c r="G320" s="67"/>
    </row>
    <row r="321" spans="1:9" ht="30" x14ac:dyDescent="0.3">
      <c r="A321" s="331"/>
      <c r="B321" s="245"/>
      <c r="C321" s="417" t="s">
        <v>3898</v>
      </c>
      <c r="D321" s="418">
        <v>1</v>
      </c>
      <c r="E321" s="418" t="s">
        <v>1787</v>
      </c>
      <c r="F321" s="444" t="s">
        <v>3898</v>
      </c>
      <c r="G321" s="67"/>
    </row>
    <row r="322" spans="1:9" ht="45" hidden="1" x14ac:dyDescent="0.3">
      <c r="A322" s="566" t="s">
        <v>2116</v>
      </c>
      <c r="B322" s="65" t="s">
        <v>1786</v>
      </c>
      <c r="C322" s="463" t="s">
        <v>4546</v>
      </c>
      <c r="D322" s="469"/>
      <c r="E322" s="464" t="s">
        <v>388</v>
      </c>
      <c r="F322" s="465"/>
      <c r="G322" s="67" t="s">
        <v>4547</v>
      </c>
    </row>
    <row r="323" spans="1:9" ht="30" x14ac:dyDescent="0.3">
      <c r="A323" s="361" t="s">
        <v>1442</v>
      </c>
      <c r="B323" s="65" t="s">
        <v>2049</v>
      </c>
      <c r="C323" s="468" t="s">
        <v>2050</v>
      </c>
      <c r="D323" s="469">
        <v>1</v>
      </c>
      <c r="E323" s="469" t="s">
        <v>388</v>
      </c>
      <c r="F323" s="465"/>
      <c r="G323" s="67"/>
    </row>
    <row r="324" spans="1:9" ht="90" x14ac:dyDescent="0.3">
      <c r="A324" s="361" t="s">
        <v>4304</v>
      </c>
      <c r="B324" s="65" t="s">
        <v>2052</v>
      </c>
      <c r="C324" s="468" t="s">
        <v>2053</v>
      </c>
      <c r="D324" s="469">
        <v>1</v>
      </c>
      <c r="E324" s="464" t="s">
        <v>720</v>
      </c>
      <c r="F324" s="463" t="s">
        <v>2054</v>
      </c>
      <c r="G324" s="67"/>
    </row>
    <row r="325" spans="1:9" x14ac:dyDescent="0.3">
      <c r="A325" s="361" t="s">
        <v>102</v>
      </c>
      <c r="B325" s="709" t="s">
        <v>101</v>
      </c>
      <c r="C325" s="710"/>
      <c r="D325" s="710"/>
      <c r="E325" s="710"/>
      <c r="F325" s="710"/>
      <c r="G325" s="710"/>
      <c r="H325" s="81">
        <f>SUM(D326:D341)</f>
        <v>15</v>
      </c>
      <c r="I325" s="81">
        <f>COUNT(D326:D341)*2</f>
        <v>30</v>
      </c>
    </row>
    <row r="326" spans="1:9" ht="30" x14ac:dyDescent="0.3">
      <c r="A326" s="361" t="s">
        <v>1444</v>
      </c>
      <c r="B326" s="65" t="s">
        <v>1438</v>
      </c>
      <c r="C326" s="65" t="s">
        <v>2055</v>
      </c>
      <c r="D326" s="66">
        <v>1</v>
      </c>
      <c r="E326" s="66" t="s">
        <v>563</v>
      </c>
      <c r="F326" s="65" t="s">
        <v>2056</v>
      </c>
      <c r="G326" s="67"/>
    </row>
    <row r="327" spans="1:9" ht="45" x14ac:dyDescent="0.3">
      <c r="A327" s="361" t="s">
        <v>1450</v>
      </c>
      <c r="B327" s="65" t="s">
        <v>1440</v>
      </c>
      <c r="C327" s="65" t="s">
        <v>2057</v>
      </c>
      <c r="D327" s="66">
        <v>1</v>
      </c>
      <c r="E327" s="66" t="s">
        <v>388</v>
      </c>
      <c r="F327" s="65" t="s">
        <v>2058</v>
      </c>
      <c r="G327" s="67"/>
    </row>
    <row r="328" spans="1:9" x14ac:dyDescent="0.3">
      <c r="A328" s="361"/>
      <c r="B328" s="65"/>
      <c r="C328" s="65" t="s">
        <v>2059</v>
      </c>
      <c r="D328" s="66">
        <v>1</v>
      </c>
      <c r="E328" s="66" t="s">
        <v>388</v>
      </c>
      <c r="F328" s="65" t="s">
        <v>2060</v>
      </c>
      <c r="G328" s="67"/>
    </row>
    <row r="329" spans="1:9" x14ac:dyDescent="0.3">
      <c r="A329" s="361"/>
      <c r="B329" s="65"/>
      <c r="C329" s="65" t="s">
        <v>2061</v>
      </c>
      <c r="D329" s="66">
        <v>1</v>
      </c>
      <c r="E329" s="66" t="s">
        <v>388</v>
      </c>
      <c r="F329" s="67"/>
      <c r="G329" s="67"/>
    </row>
    <row r="330" spans="1:9" ht="30" x14ac:dyDescent="0.3">
      <c r="A330" s="361"/>
      <c r="B330" s="65"/>
      <c r="C330" s="65" t="s">
        <v>2062</v>
      </c>
      <c r="D330" s="66">
        <v>1</v>
      </c>
      <c r="E330" s="66" t="s">
        <v>388</v>
      </c>
      <c r="F330" s="67"/>
      <c r="G330" s="67"/>
    </row>
    <row r="331" spans="1:9" x14ac:dyDescent="0.3">
      <c r="A331" s="361"/>
      <c r="B331" s="65"/>
      <c r="C331" s="65" t="s">
        <v>2063</v>
      </c>
      <c r="D331" s="66">
        <v>1</v>
      </c>
      <c r="E331" s="66" t="s">
        <v>388</v>
      </c>
      <c r="F331" s="67"/>
      <c r="G331" s="67"/>
    </row>
    <row r="332" spans="1:9" ht="135" x14ac:dyDescent="0.3">
      <c r="A332" s="361" t="s">
        <v>1788</v>
      </c>
      <c r="B332" s="65" t="s">
        <v>1443</v>
      </c>
      <c r="C332" s="460" t="s">
        <v>4044</v>
      </c>
      <c r="D332" s="461">
        <v>1</v>
      </c>
      <c r="E332" s="462" t="s">
        <v>388</v>
      </c>
      <c r="F332" s="460" t="s">
        <v>4043</v>
      </c>
      <c r="G332" s="67"/>
    </row>
    <row r="333" spans="1:9" ht="98" x14ac:dyDescent="0.3">
      <c r="A333" s="361"/>
      <c r="B333" s="65"/>
      <c r="C333" s="460" t="s">
        <v>4034</v>
      </c>
      <c r="D333" s="461">
        <v>1</v>
      </c>
      <c r="E333" s="462" t="s">
        <v>388</v>
      </c>
      <c r="F333" s="460" t="s">
        <v>4517</v>
      </c>
      <c r="G333" s="67"/>
    </row>
    <row r="334" spans="1:9" ht="60" x14ac:dyDescent="0.3">
      <c r="A334" s="361"/>
      <c r="B334" s="65"/>
      <c r="C334" s="460" t="s">
        <v>4035</v>
      </c>
      <c r="D334" s="461">
        <v>1</v>
      </c>
      <c r="E334" s="462" t="s">
        <v>388</v>
      </c>
      <c r="F334" s="460" t="s">
        <v>4042</v>
      </c>
      <c r="G334" s="67"/>
    </row>
    <row r="335" spans="1:9" ht="120" x14ac:dyDescent="0.3">
      <c r="A335" s="361"/>
      <c r="B335" s="65"/>
      <c r="C335" s="460" t="s">
        <v>4041</v>
      </c>
      <c r="D335" s="461">
        <v>1</v>
      </c>
      <c r="E335" s="462" t="s">
        <v>283</v>
      </c>
      <c r="F335" s="460" t="s">
        <v>4040</v>
      </c>
      <c r="G335" s="67"/>
    </row>
    <row r="336" spans="1:9" ht="216" x14ac:dyDescent="0.3">
      <c r="A336" s="361"/>
      <c r="B336" s="65"/>
      <c r="C336" s="460" t="s">
        <v>4039</v>
      </c>
      <c r="D336" s="461">
        <v>1</v>
      </c>
      <c r="E336" s="462" t="s">
        <v>388</v>
      </c>
      <c r="F336" s="460" t="s">
        <v>4518</v>
      </c>
      <c r="G336" s="67"/>
    </row>
    <row r="337" spans="1:9" x14ac:dyDescent="0.3">
      <c r="A337" s="361"/>
      <c r="B337" s="65"/>
      <c r="C337" s="463" t="s">
        <v>2065</v>
      </c>
      <c r="D337" s="464">
        <v>1</v>
      </c>
      <c r="E337" s="464" t="s">
        <v>388</v>
      </c>
      <c r="F337" s="465"/>
      <c r="G337" s="67"/>
    </row>
    <row r="338" spans="1:9" x14ac:dyDescent="0.3">
      <c r="A338" s="361"/>
      <c r="B338" s="65"/>
      <c r="C338" s="463" t="s">
        <v>2066</v>
      </c>
      <c r="D338" s="464">
        <v>1</v>
      </c>
      <c r="E338" s="464" t="s">
        <v>563</v>
      </c>
      <c r="F338" s="463" t="s">
        <v>4420</v>
      </c>
      <c r="G338" s="67"/>
    </row>
    <row r="339" spans="1:9" ht="30" hidden="1" x14ac:dyDescent="0.3">
      <c r="A339" s="566"/>
      <c r="B339" s="65"/>
      <c r="C339" s="466" t="s">
        <v>4421</v>
      </c>
      <c r="D339" s="464"/>
      <c r="E339" s="464" t="s">
        <v>388</v>
      </c>
      <c r="F339" s="343" t="s">
        <v>4422</v>
      </c>
      <c r="G339" s="67"/>
    </row>
    <row r="340" spans="1:9" ht="30" x14ac:dyDescent="0.3">
      <c r="A340" s="361" t="s">
        <v>3900</v>
      </c>
      <c r="B340" s="65" t="s">
        <v>4585</v>
      </c>
      <c r="C340" s="463" t="s">
        <v>2067</v>
      </c>
      <c r="D340" s="464">
        <v>1</v>
      </c>
      <c r="E340" s="464" t="s">
        <v>388</v>
      </c>
      <c r="F340" s="467" t="s">
        <v>1441</v>
      </c>
      <c r="G340" s="67"/>
    </row>
    <row r="341" spans="1:9" ht="30" x14ac:dyDescent="0.3">
      <c r="A341" s="83" t="s">
        <v>4082</v>
      </c>
      <c r="B341" s="84" t="s">
        <v>4031</v>
      </c>
      <c r="C341" s="32" t="s">
        <v>4423</v>
      </c>
      <c r="D341" s="85">
        <v>1</v>
      </c>
      <c r="E341" s="598" t="s">
        <v>388</v>
      </c>
      <c r="F341" s="52" t="s">
        <v>4036</v>
      </c>
      <c r="G341" s="67"/>
    </row>
    <row r="342" spans="1:9" x14ac:dyDescent="0.3">
      <c r="A342" s="361"/>
      <c r="B342" s="715" t="s">
        <v>795</v>
      </c>
      <c r="C342" s="713"/>
      <c r="D342" s="713"/>
      <c r="E342" s="713"/>
      <c r="F342" s="713"/>
      <c r="G342" s="713"/>
      <c r="H342" s="81">
        <f>H343+H349+H359+H364+H374+H383</f>
        <v>49</v>
      </c>
      <c r="I342" s="81">
        <f>I343+I349+I359+I364+I374+I383</f>
        <v>98</v>
      </c>
    </row>
    <row r="343" spans="1:9" x14ac:dyDescent="0.3">
      <c r="A343" s="361" t="s">
        <v>108</v>
      </c>
      <c r="B343" s="709" t="s">
        <v>1789</v>
      </c>
      <c r="C343" s="710"/>
      <c r="D343" s="710"/>
      <c r="E343" s="710"/>
      <c r="F343" s="710"/>
      <c r="G343" s="710"/>
      <c r="H343" s="81">
        <f>SUM(D344:D348)</f>
        <v>5</v>
      </c>
      <c r="I343" s="81">
        <f>COUNT(D344:D348)*2</f>
        <v>10</v>
      </c>
    </row>
    <row r="344" spans="1:9" ht="30" x14ac:dyDescent="0.3">
      <c r="A344" s="360" t="s">
        <v>2071</v>
      </c>
      <c r="B344" s="65" t="s">
        <v>2072</v>
      </c>
      <c r="C344" s="65" t="s">
        <v>2073</v>
      </c>
      <c r="D344" s="66">
        <v>1</v>
      </c>
      <c r="E344" s="66" t="s">
        <v>388</v>
      </c>
      <c r="F344" s="69" t="s">
        <v>2074</v>
      </c>
    </row>
    <row r="345" spans="1:9" ht="30" x14ac:dyDescent="0.3">
      <c r="A345" s="360" t="s">
        <v>1552</v>
      </c>
      <c r="B345" s="65" t="s">
        <v>1793</v>
      </c>
      <c r="C345" s="65" t="s">
        <v>800</v>
      </c>
      <c r="D345" s="66">
        <v>1</v>
      </c>
      <c r="E345" s="66" t="s">
        <v>388</v>
      </c>
      <c r="F345" s="69" t="s">
        <v>1553</v>
      </c>
    </row>
    <row r="346" spans="1:9" x14ac:dyDescent="0.3">
      <c r="A346" s="360"/>
      <c r="B346" s="65"/>
      <c r="C346" s="65" t="s">
        <v>802</v>
      </c>
      <c r="D346" s="66">
        <v>1</v>
      </c>
      <c r="E346" s="66" t="s">
        <v>388</v>
      </c>
      <c r="F346" s="70"/>
    </row>
    <row r="347" spans="1:9" ht="30" x14ac:dyDescent="0.3">
      <c r="A347" s="360" t="s">
        <v>1555</v>
      </c>
      <c r="B347" s="65" t="s">
        <v>1794</v>
      </c>
      <c r="C347" s="65" t="s">
        <v>805</v>
      </c>
      <c r="D347" s="66">
        <v>1</v>
      </c>
      <c r="E347" s="66" t="s">
        <v>388</v>
      </c>
      <c r="F347" s="65" t="s">
        <v>806</v>
      </c>
    </row>
    <row r="348" spans="1:9" ht="30" x14ac:dyDescent="0.3">
      <c r="A348" s="360" t="s">
        <v>807</v>
      </c>
      <c r="B348" s="65" t="s">
        <v>2075</v>
      </c>
      <c r="C348" s="69" t="s">
        <v>809</v>
      </c>
      <c r="D348" s="66">
        <v>1</v>
      </c>
      <c r="E348" s="66" t="s">
        <v>388</v>
      </c>
      <c r="F348" s="70"/>
    </row>
    <row r="349" spans="1:9" x14ac:dyDescent="0.3">
      <c r="A349" s="360" t="s">
        <v>109</v>
      </c>
      <c r="B349" s="709" t="s">
        <v>110</v>
      </c>
      <c r="C349" s="710"/>
      <c r="D349" s="710"/>
      <c r="E349" s="710"/>
      <c r="F349" s="710"/>
      <c r="G349" s="710"/>
      <c r="H349" s="81">
        <f>SUM(D350:D358)</f>
        <v>9</v>
      </c>
      <c r="I349" s="81">
        <f>COUNT(D350:D358)*2</f>
        <v>18</v>
      </c>
    </row>
    <row r="350" spans="1:9" ht="30" x14ac:dyDescent="0.3">
      <c r="A350" s="360" t="s">
        <v>1557</v>
      </c>
      <c r="B350" s="65" t="s">
        <v>813</v>
      </c>
      <c r="C350" s="65" t="s">
        <v>814</v>
      </c>
      <c r="D350" s="66">
        <v>1</v>
      </c>
      <c r="E350" s="66" t="s">
        <v>218</v>
      </c>
      <c r="F350" s="69" t="s">
        <v>2076</v>
      </c>
    </row>
    <row r="351" spans="1:9" x14ac:dyDescent="0.3">
      <c r="A351" s="360"/>
      <c r="B351" s="65"/>
      <c r="C351" s="65" t="s">
        <v>815</v>
      </c>
      <c r="D351" s="66">
        <v>1</v>
      </c>
      <c r="E351" s="66" t="s">
        <v>245</v>
      </c>
      <c r="F351" s="69" t="s">
        <v>816</v>
      </c>
    </row>
    <row r="352" spans="1:9" ht="30" x14ac:dyDescent="0.3">
      <c r="A352" s="360"/>
      <c r="B352" s="65"/>
      <c r="C352" s="65" t="s">
        <v>817</v>
      </c>
      <c r="D352" s="66">
        <v>1</v>
      </c>
      <c r="E352" s="66" t="s">
        <v>245</v>
      </c>
      <c r="F352" s="69" t="s">
        <v>818</v>
      </c>
    </row>
    <row r="353" spans="1:9" ht="30" x14ac:dyDescent="0.3">
      <c r="A353" s="360"/>
      <c r="B353" s="65"/>
      <c r="C353" s="65" t="s">
        <v>819</v>
      </c>
      <c r="D353" s="66">
        <v>1</v>
      </c>
      <c r="E353" s="66" t="s">
        <v>245</v>
      </c>
      <c r="F353" s="69" t="s">
        <v>820</v>
      </c>
    </row>
    <row r="354" spans="1:9" ht="30" x14ac:dyDescent="0.3">
      <c r="A354" s="360"/>
      <c r="B354" s="65"/>
      <c r="C354" s="65" t="s">
        <v>821</v>
      </c>
      <c r="D354" s="66">
        <v>1</v>
      </c>
      <c r="E354" s="66" t="s">
        <v>218</v>
      </c>
      <c r="F354" s="69" t="s">
        <v>822</v>
      </c>
    </row>
    <row r="355" spans="1:9" ht="30" x14ac:dyDescent="0.3">
      <c r="A355" s="360" t="s">
        <v>1561</v>
      </c>
      <c r="B355" s="467" t="s">
        <v>824</v>
      </c>
      <c r="C355" s="65" t="s">
        <v>825</v>
      </c>
      <c r="D355" s="66">
        <v>1</v>
      </c>
      <c r="E355" s="66" t="s">
        <v>188</v>
      </c>
      <c r="F355" s="69" t="s">
        <v>826</v>
      </c>
    </row>
    <row r="356" spans="1:9" x14ac:dyDescent="0.3">
      <c r="A356" s="360"/>
      <c r="B356" s="65"/>
      <c r="C356" s="65" t="s">
        <v>827</v>
      </c>
      <c r="D356" s="66">
        <v>1</v>
      </c>
      <c r="E356" s="66" t="s">
        <v>283</v>
      </c>
      <c r="F356" s="70"/>
    </row>
    <row r="357" spans="1:9" ht="30" x14ac:dyDescent="0.3">
      <c r="A357" s="360" t="s">
        <v>1563</v>
      </c>
      <c r="B357" s="65" t="s">
        <v>1798</v>
      </c>
      <c r="C357" s="65" t="s">
        <v>830</v>
      </c>
      <c r="D357" s="66">
        <v>1</v>
      </c>
      <c r="E357" s="66" t="s">
        <v>218</v>
      </c>
      <c r="F357" s="70"/>
    </row>
    <row r="358" spans="1:9" ht="30" x14ac:dyDescent="0.3">
      <c r="A358" s="360"/>
      <c r="B358" s="65"/>
      <c r="C358" s="65" t="s">
        <v>831</v>
      </c>
      <c r="D358" s="66">
        <v>1</v>
      </c>
      <c r="E358" s="66" t="s">
        <v>245</v>
      </c>
      <c r="F358" s="69" t="s">
        <v>832</v>
      </c>
    </row>
    <row r="359" spans="1:9" x14ac:dyDescent="0.3">
      <c r="A359" s="360" t="s">
        <v>111</v>
      </c>
      <c r="B359" s="709" t="s">
        <v>1800</v>
      </c>
      <c r="C359" s="710"/>
      <c r="D359" s="710"/>
      <c r="E359" s="710"/>
      <c r="F359" s="710"/>
      <c r="G359" s="710"/>
      <c r="H359" s="81">
        <f>SUM(D360:D363)</f>
        <v>4</v>
      </c>
      <c r="I359" s="81">
        <f>COUNT(D360:D363)*2</f>
        <v>8</v>
      </c>
    </row>
    <row r="360" spans="1:9" ht="30" x14ac:dyDescent="0.3">
      <c r="A360" s="360" t="s">
        <v>1564</v>
      </c>
      <c r="B360" s="65" t="s">
        <v>1801</v>
      </c>
      <c r="C360" s="65" t="s">
        <v>837</v>
      </c>
      <c r="D360" s="66">
        <v>1</v>
      </c>
      <c r="E360" s="66" t="s">
        <v>245</v>
      </c>
      <c r="F360" s="70"/>
    </row>
    <row r="361" spans="1:9" x14ac:dyDescent="0.3">
      <c r="A361" s="360"/>
      <c r="B361" s="69"/>
      <c r="C361" s="65" t="s">
        <v>838</v>
      </c>
      <c r="D361" s="66">
        <v>1</v>
      </c>
      <c r="E361" s="66" t="s">
        <v>245</v>
      </c>
      <c r="F361" s="70"/>
    </row>
    <row r="362" spans="1:9" ht="30" x14ac:dyDescent="0.3">
      <c r="A362" s="360" t="s">
        <v>1565</v>
      </c>
      <c r="B362" s="65" t="s">
        <v>1803</v>
      </c>
      <c r="C362" s="65" t="s">
        <v>842</v>
      </c>
      <c r="D362" s="66">
        <v>1</v>
      </c>
      <c r="E362" s="66" t="s">
        <v>245</v>
      </c>
      <c r="F362" s="70"/>
    </row>
    <row r="363" spans="1:9" ht="30" x14ac:dyDescent="0.3">
      <c r="A363" s="360"/>
      <c r="B363" s="65"/>
      <c r="C363" s="65" t="s">
        <v>843</v>
      </c>
      <c r="D363" s="66">
        <v>1</v>
      </c>
      <c r="E363" s="66" t="s">
        <v>283</v>
      </c>
      <c r="F363" s="70"/>
    </row>
    <row r="364" spans="1:9" x14ac:dyDescent="0.3">
      <c r="A364" s="360" t="s">
        <v>112</v>
      </c>
      <c r="B364" s="709" t="s">
        <v>113</v>
      </c>
      <c r="C364" s="710"/>
      <c r="D364" s="710"/>
      <c r="E364" s="710"/>
      <c r="F364" s="710"/>
      <c r="G364" s="710"/>
      <c r="H364" s="81">
        <f>SUM(D365:D373)</f>
        <v>9</v>
      </c>
      <c r="I364" s="81">
        <f>COUNT(D365:D373)*2</f>
        <v>18</v>
      </c>
    </row>
    <row r="365" spans="1:9" ht="45" x14ac:dyDescent="0.3">
      <c r="A365" s="360" t="s">
        <v>1566</v>
      </c>
      <c r="B365" s="65" t="s">
        <v>2077</v>
      </c>
      <c r="C365" s="69" t="s">
        <v>848</v>
      </c>
      <c r="D365" s="66">
        <v>1</v>
      </c>
      <c r="E365" s="66" t="s">
        <v>188</v>
      </c>
      <c r="F365" s="69" t="s">
        <v>849</v>
      </c>
    </row>
    <row r="366" spans="1:9" ht="45" x14ac:dyDescent="0.3">
      <c r="A366" s="360"/>
      <c r="B366" s="69"/>
      <c r="C366" s="65" t="s">
        <v>850</v>
      </c>
      <c r="D366" s="66">
        <v>1</v>
      </c>
      <c r="E366" s="66" t="s">
        <v>188</v>
      </c>
      <c r="F366" s="65" t="s">
        <v>851</v>
      </c>
    </row>
    <row r="367" spans="1:9" x14ac:dyDescent="0.3">
      <c r="A367" s="360"/>
      <c r="B367" s="69"/>
      <c r="C367" s="65" t="s">
        <v>852</v>
      </c>
      <c r="D367" s="66">
        <v>1</v>
      </c>
      <c r="E367" s="66" t="s">
        <v>188</v>
      </c>
      <c r="F367" s="67" t="s">
        <v>853</v>
      </c>
    </row>
    <row r="368" spans="1:9" ht="30" x14ac:dyDescent="0.3">
      <c r="A368" s="360"/>
      <c r="B368" s="69"/>
      <c r="C368" s="65" t="s">
        <v>854</v>
      </c>
      <c r="D368" s="66">
        <v>1</v>
      </c>
      <c r="E368" s="66" t="s">
        <v>188</v>
      </c>
      <c r="F368" s="69" t="s">
        <v>855</v>
      </c>
    </row>
    <row r="369" spans="1:9" ht="30" x14ac:dyDescent="0.3">
      <c r="A369" s="360"/>
      <c r="B369" s="69"/>
      <c r="C369" s="65" t="s">
        <v>856</v>
      </c>
      <c r="D369" s="66">
        <v>1</v>
      </c>
      <c r="E369" s="66" t="s">
        <v>188</v>
      </c>
      <c r="F369" s="69" t="s">
        <v>857</v>
      </c>
    </row>
    <row r="370" spans="1:9" x14ac:dyDescent="0.3">
      <c r="A370" s="360"/>
      <c r="B370" s="69"/>
      <c r="C370" s="69" t="s">
        <v>858</v>
      </c>
      <c r="D370" s="66">
        <v>1</v>
      </c>
      <c r="E370" s="66" t="s">
        <v>188</v>
      </c>
      <c r="F370" s="69"/>
    </row>
    <row r="371" spans="1:9" ht="45" x14ac:dyDescent="0.3">
      <c r="A371" s="360" t="s">
        <v>1572</v>
      </c>
      <c r="B371" s="65" t="s">
        <v>1804</v>
      </c>
      <c r="C371" s="65" t="s">
        <v>861</v>
      </c>
      <c r="D371" s="66">
        <v>1</v>
      </c>
      <c r="E371" s="66" t="s">
        <v>245</v>
      </c>
      <c r="F371" s="65" t="s">
        <v>862</v>
      </c>
    </row>
    <row r="372" spans="1:9" ht="30" x14ac:dyDescent="0.3">
      <c r="A372" s="360"/>
      <c r="B372" s="69"/>
      <c r="C372" s="65" t="s">
        <v>863</v>
      </c>
      <c r="D372" s="66">
        <v>1</v>
      </c>
      <c r="E372" s="66" t="s">
        <v>245</v>
      </c>
      <c r="F372" s="65" t="s">
        <v>864</v>
      </c>
    </row>
    <row r="373" spans="1:9" x14ac:dyDescent="0.3">
      <c r="A373" s="360"/>
      <c r="B373" s="69"/>
      <c r="C373" s="65" t="s">
        <v>867</v>
      </c>
      <c r="D373" s="66">
        <v>1</v>
      </c>
      <c r="E373" s="66" t="s">
        <v>245</v>
      </c>
      <c r="F373" s="65"/>
    </row>
    <row r="374" spans="1:9" x14ac:dyDescent="0.3">
      <c r="A374" s="360" t="s">
        <v>114</v>
      </c>
      <c r="B374" s="709" t="s">
        <v>869</v>
      </c>
      <c r="C374" s="710"/>
      <c r="D374" s="710"/>
      <c r="E374" s="710"/>
      <c r="F374" s="710"/>
      <c r="G374" s="710"/>
      <c r="H374" s="81">
        <f>SUM(D375:D382)</f>
        <v>8</v>
      </c>
      <c r="I374" s="81">
        <f>COUNT(D375:D382)*2</f>
        <v>16</v>
      </c>
    </row>
    <row r="375" spans="1:9" ht="30" x14ac:dyDescent="0.3">
      <c r="A375" s="360" t="s">
        <v>1577</v>
      </c>
      <c r="B375" s="65" t="s">
        <v>1806</v>
      </c>
      <c r="C375" s="65" t="s">
        <v>875</v>
      </c>
      <c r="D375" s="66">
        <v>1</v>
      </c>
      <c r="E375" s="66" t="s">
        <v>245</v>
      </c>
      <c r="F375" s="69" t="s">
        <v>876</v>
      </c>
    </row>
    <row r="376" spans="1:9" x14ac:dyDescent="0.3">
      <c r="A376" s="360"/>
      <c r="B376" s="69"/>
      <c r="C376" s="65" t="s">
        <v>877</v>
      </c>
      <c r="D376" s="66">
        <v>1</v>
      </c>
      <c r="E376" s="66" t="s">
        <v>245</v>
      </c>
      <c r="F376" s="69" t="s">
        <v>878</v>
      </c>
    </row>
    <row r="377" spans="1:9" ht="30" x14ac:dyDescent="0.3">
      <c r="A377" s="360" t="s">
        <v>1579</v>
      </c>
      <c r="B377" s="65" t="s">
        <v>1807</v>
      </c>
      <c r="C377" s="65" t="s">
        <v>1580</v>
      </c>
      <c r="D377" s="66">
        <v>1</v>
      </c>
      <c r="E377" s="66" t="s">
        <v>388</v>
      </c>
      <c r="F377" s="70"/>
    </row>
    <row r="378" spans="1:9" x14ac:dyDescent="0.3">
      <c r="A378" s="360"/>
      <c r="B378" s="69"/>
      <c r="C378" s="65" t="s">
        <v>1582</v>
      </c>
      <c r="D378" s="66">
        <v>1</v>
      </c>
      <c r="E378" s="66" t="s">
        <v>388</v>
      </c>
      <c r="F378" s="70"/>
    </row>
    <row r="379" spans="1:9" ht="30" x14ac:dyDescent="0.3">
      <c r="A379" s="360"/>
      <c r="B379" s="69"/>
      <c r="C379" s="65" t="s">
        <v>1583</v>
      </c>
      <c r="D379" s="66">
        <v>1</v>
      </c>
      <c r="E379" s="66" t="s">
        <v>388</v>
      </c>
      <c r="F379" s="70"/>
    </row>
    <row r="380" spans="1:9" x14ac:dyDescent="0.3">
      <c r="A380" s="360"/>
      <c r="C380" s="65" t="s">
        <v>884</v>
      </c>
      <c r="D380" s="66">
        <v>1</v>
      </c>
      <c r="E380" s="66" t="s">
        <v>245</v>
      </c>
      <c r="F380" s="69" t="s">
        <v>885</v>
      </c>
    </row>
    <row r="381" spans="1:9" ht="30" x14ac:dyDescent="0.3">
      <c r="A381" s="360"/>
      <c r="C381" s="65" t="s">
        <v>886</v>
      </c>
      <c r="D381" s="66">
        <v>1</v>
      </c>
      <c r="E381" s="66" t="s">
        <v>245</v>
      </c>
      <c r="F381" s="69" t="s">
        <v>887</v>
      </c>
    </row>
    <row r="382" spans="1:9" ht="30" x14ac:dyDescent="0.3">
      <c r="A382" s="360" t="s">
        <v>1808</v>
      </c>
      <c r="B382" s="65" t="s">
        <v>2078</v>
      </c>
      <c r="C382" s="65" t="s">
        <v>1809</v>
      </c>
      <c r="D382" s="66">
        <v>1</v>
      </c>
      <c r="E382" s="66" t="s">
        <v>245</v>
      </c>
      <c r="F382" s="70"/>
    </row>
    <row r="383" spans="1:9" x14ac:dyDescent="0.3">
      <c r="A383" s="360" t="s">
        <v>116</v>
      </c>
      <c r="B383" s="709" t="s">
        <v>1810</v>
      </c>
      <c r="C383" s="710"/>
      <c r="D383" s="710"/>
      <c r="E383" s="710"/>
      <c r="F383" s="710"/>
      <c r="G383" s="710"/>
      <c r="H383" s="81">
        <f>SUM(D384:D397)</f>
        <v>14</v>
      </c>
      <c r="I383" s="81">
        <f>COUNT(D384:D397)*2</f>
        <v>28</v>
      </c>
    </row>
    <row r="384" spans="1:9" ht="45" x14ac:dyDescent="0.3">
      <c r="A384" s="360" t="s">
        <v>1584</v>
      </c>
      <c r="B384" s="65" t="s">
        <v>1811</v>
      </c>
      <c r="C384" s="65" t="s">
        <v>895</v>
      </c>
      <c r="D384" s="66">
        <v>1</v>
      </c>
      <c r="E384" s="66" t="s">
        <v>218</v>
      </c>
      <c r="F384" s="70"/>
    </row>
    <row r="385" spans="1:9" x14ac:dyDescent="0.3">
      <c r="A385" s="360"/>
      <c r="B385" s="69"/>
      <c r="C385" s="65" t="s">
        <v>896</v>
      </c>
      <c r="D385" s="66">
        <v>1</v>
      </c>
      <c r="E385" s="66" t="s">
        <v>218</v>
      </c>
      <c r="F385" s="70"/>
    </row>
    <row r="386" spans="1:9" ht="30" x14ac:dyDescent="0.3">
      <c r="A386" s="360"/>
      <c r="B386" s="69"/>
      <c r="C386" s="65" t="s">
        <v>897</v>
      </c>
      <c r="D386" s="66">
        <v>1</v>
      </c>
      <c r="E386" s="66" t="s">
        <v>245</v>
      </c>
      <c r="F386" s="70"/>
    </row>
    <row r="387" spans="1:9" ht="30" x14ac:dyDescent="0.3">
      <c r="A387" s="360"/>
      <c r="B387" s="69"/>
      <c r="C387" s="65" t="s">
        <v>898</v>
      </c>
      <c r="D387" s="66">
        <v>1</v>
      </c>
      <c r="E387" s="66" t="s">
        <v>218</v>
      </c>
      <c r="F387" s="70"/>
    </row>
    <row r="388" spans="1:9" x14ac:dyDescent="0.3">
      <c r="A388" s="360"/>
      <c r="B388" s="69"/>
      <c r="C388" s="65" t="s">
        <v>899</v>
      </c>
      <c r="D388" s="66">
        <v>1</v>
      </c>
      <c r="E388" s="66" t="s">
        <v>218</v>
      </c>
      <c r="F388" s="70"/>
    </row>
    <row r="389" spans="1:9" ht="30" x14ac:dyDescent="0.3">
      <c r="A389" s="360" t="s">
        <v>1585</v>
      </c>
      <c r="B389" s="65" t="s">
        <v>2079</v>
      </c>
      <c r="C389" s="65" t="s">
        <v>902</v>
      </c>
      <c r="D389" s="66">
        <v>1</v>
      </c>
      <c r="E389" s="66" t="s">
        <v>218</v>
      </c>
      <c r="F389" s="69" t="s">
        <v>903</v>
      </c>
    </row>
    <row r="390" spans="1:9" ht="30" x14ac:dyDescent="0.3">
      <c r="A390" s="360"/>
      <c r="B390" s="69"/>
      <c r="C390" s="65" t="s">
        <v>904</v>
      </c>
      <c r="D390" s="66">
        <v>1</v>
      </c>
      <c r="E390" s="66" t="s">
        <v>218</v>
      </c>
      <c r="F390" s="69" t="s">
        <v>905</v>
      </c>
    </row>
    <row r="391" spans="1:9" x14ac:dyDescent="0.3">
      <c r="A391" s="360"/>
      <c r="B391" s="69"/>
      <c r="C391" s="65" t="s">
        <v>906</v>
      </c>
      <c r="D391" s="66">
        <v>1</v>
      </c>
      <c r="E391" s="66" t="s">
        <v>245</v>
      </c>
      <c r="F391" s="65" t="s">
        <v>907</v>
      </c>
    </row>
    <row r="392" spans="1:9" x14ac:dyDescent="0.3">
      <c r="A392" s="360"/>
      <c r="B392" s="69"/>
      <c r="C392" s="75" t="s">
        <v>908</v>
      </c>
      <c r="D392" s="66">
        <v>1</v>
      </c>
      <c r="E392" s="66" t="s">
        <v>283</v>
      </c>
      <c r="F392" s="65"/>
    </row>
    <row r="393" spans="1:9" ht="30" x14ac:dyDescent="0.3">
      <c r="A393" s="360"/>
      <c r="B393" s="69"/>
      <c r="C393" s="65" t="s">
        <v>909</v>
      </c>
      <c r="D393" s="66">
        <v>1</v>
      </c>
      <c r="E393" s="66" t="s">
        <v>245</v>
      </c>
      <c r="F393" s="69" t="s">
        <v>910</v>
      </c>
    </row>
    <row r="394" spans="1:9" ht="30" x14ac:dyDescent="0.3">
      <c r="A394" s="360"/>
      <c r="B394" s="69"/>
      <c r="C394" s="65" t="s">
        <v>911</v>
      </c>
      <c r="D394" s="66">
        <v>1</v>
      </c>
      <c r="E394" s="66" t="s">
        <v>388</v>
      </c>
      <c r="F394" s="69" t="s">
        <v>2080</v>
      </c>
    </row>
    <row r="395" spans="1:9" ht="30" x14ac:dyDescent="0.3">
      <c r="A395" s="360" t="s">
        <v>1589</v>
      </c>
      <c r="B395" s="65" t="s">
        <v>1812</v>
      </c>
      <c r="C395" s="65" t="s">
        <v>915</v>
      </c>
      <c r="D395" s="66">
        <v>1</v>
      </c>
      <c r="E395" s="66" t="s">
        <v>188</v>
      </c>
      <c r="F395" s="70"/>
    </row>
    <row r="396" spans="1:9" ht="30" x14ac:dyDescent="0.3">
      <c r="A396" s="360"/>
      <c r="B396" s="67"/>
      <c r="C396" s="65" t="s">
        <v>917</v>
      </c>
      <c r="D396" s="66">
        <v>1</v>
      </c>
      <c r="E396" s="66" t="s">
        <v>188</v>
      </c>
      <c r="F396" s="70"/>
    </row>
    <row r="397" spans="1:9" x14ac:dyDescent="0.3">
      <c r="A397" s="360"/>
      <c r="B397" s="67"/>
      <c r="C397" s="65" t="s">
        <v>1590</v>
      </c>
      <c r="D397" s="66">
        <v>1</v>
      </c>
      <c r="E397" s="66" t="s">
        <v>283</v>
      </c>
      <c r="F397" s="70"/>
    </row>
    <row r="398" spans="1:9" x14ac:dyDescent="0.3">
      <c r="A398" s="359"/>
      <c r="B398" s="715" t="s">
        <v>1591</v>
      </c>
      <c r="C398" s="713"/>
      <c r="D398" s="713"/>
      <c r="E398" s="713"/>
      <c r="F398" s="713"/>
      <c r="G398" s="713"/>
      <c r="H398" s="81">
        <f>H399+H401+H403+H411+H427+H438+H443+H450+H431</f>
        <v>42</v>
      </c>
      <c r="I398" s="81">
        <f>I399+I401+I403+I411+I427+I438+I443+I450+I431</f>
        <v>84</v>
      </c>
    </row>
    <row r="399" spans="1:9" x14ac:dyDescent="0.3">
      <c r="A399" s="360" t="s">
        <v>119</v>
      </c>
      <c r="B399" s="709" t="s">
        <v>2081</v>
      </c>
      <c r="C399" s="710"/>
      <c r="D399" s="710"/>
      <c r="E399" s="710"/>
      <c r="F399" s="710"/>
      <c r="G399" s="710"/>
      <c r="H399" s="81">
        <f>SUM(D400)</f>
        <v>1</v>
      </c>
      <c r="I399" s="81">
        <f>COUNT(D400)*2</f>
        <v>2</v>
      </c>
    </row>
    <row r="400" spans="1:9" ht="30" x14ac:dyDescent="0.3">
      <c r="A400" s="361" t="s">
        <v>1592</v>
      </c>
      <c r="B400" s="69" t="s">
        <v>2082</v>
      </c>
      <c r="C400" s="65" t="s">
        <v>1594</v>
      </c>
      <c r="D400" s="66">
        <v>1</v>
      </c>
      <c r="E400" s="66" t="s">
        <v>388</v>
      </c>
      <c r="F400" s="67"/>
      <c r="G400" s="67"/>
    </row>
    <row r="401" spans="1:9" x14ac:dyDescent="0.3">
      <c r="A401" s="360" t="s">
        <v>121</v>
      </c>
      <c r="B401" s="709" t="s">
        <v>122</v>
      </c>
      <c r="C401" s="710"/>
      <c r="D401" s="710"/>
      <c r="E401" s="710"/>
      <c r="F401" s="710"/>
      <c r="G401" s="710"/>
      <c r="H401" s="81">
        <f>SUM(D402)</f>
        <v>1</v>
      </c>
      <c r="I401" s="81">
        <f>COUNT(D402)*2</f>
        <v>2</v>
      </c>
    </row>
    <row r="402" spans="1:9" ht="30" x14ac:dyDescent="0.3">
      <c r="A402" s="361" t="s">
        <v>1597</v>
      </c>
      <c r="B402" s="65" t="s">
        <v>2083</v>
      </c>
      <c r="C402" s="65" t="s">
        <v>2084</v>
      </c>
      <c r="D402" s="66">
        <v>1</v>
      </c>
      <c r="E402" s="66" t="s">
        <v>563</v>
      </c>
      <c r="F402" s="67"/>
      <c r="G402" s="67"/>
    </row>
    <row r="403" spans="1:9" ht="15" customHeight="1" x14ac:dyDescent="0.3">
      <c r="A403" s="152" t="s">
        <v>123</v>
      </c>
      <c r="B403" s="718" t="s">
        <v>4556</v>
      </c>
      <c r="C403" s="719"/>
      <c r="D403" s="719"/>
      <c r="E403" s="719"/>
      <c r="F403" s="719"/>
      <c r="G403" s="720"/>
      <c r="H403" s="81">
        <f>SUM(D404:D410)</f>
        <v>6</v>
      </c>
      <c r="I403" s="81">
        <f>COUNT(D404:D410)*2</f>
        <v>12</v>
      </c>
    </row>
    <row r="404" spans="1:9" ht="30" x14ac:dyDescent="0.3">
      <c r="A404" s="152" t="s">
        <v>1600</v>
      </c>
      <c r="B404" s="196" t="s">
        <v>1813</v>
      </c>
      <c r="C404" s="240" t="s">
        <v>4389</v>
      </c>
      <c r="D404" s="66">
        <v>1</v>
      </c>
      <c r="E404" s="241" t="s">
        <v>388</v>
      </c>
      <c r="F404" s="336" t="s">
        <v>4256</v>
      </c>
      <c r="G404" s="337"/>
    </row>
    <row r="405" spans="1:9" ht="30" hidden="1" x14ac:dyDescent="0.3">
      <c r="A405" s="290" t="s">
        <v>1601</v>
      </c>
      <c r="B405" s="101" t="s">
        <v>2497</v>
      </c>
      <c r="C405" s="239"/>
      <c r="D405" s="66"/>
      <c r="E405" s="238"/>
      <c r="F405" s="239"/>
      <c r="G405" s="337"/>
    </row>
    <row r="406" spans="1:9" ht="30" x14ac:dyDescent="0.3">
      <c r="A406" s="152" t="s">
        <v>1603</v>
      </c>
      <c r="B406" s="196" t="s">
        <v>1814</v>
      </c>
      <c r="C406" s="336" t="s">
        <v>4210</v>
      </c>
      <c r="D406" s="66">
        <v>1</v>
      </c>
      <c r="E406" s="241" t="s">
        <v>247</v>
      </c>
      <c r="F406" s="336" t="s">
        <v>4257</v>
      </c>
      <c r="G406" s="337"/>
    </row>
    <row r="407" spans="1:9" ht="28" x14ac:dyDescent="0.3">
      <c r="A407" s="155"/>
      <c r="B407" s="339"/>
      <c r="C407" s="237" t="s">
        <v>929</v>
      </c>
      <c r="D407" s="66">
        <v>1</v>
      </c>
      <c r="E407" s="238" t="s">
        <v>388</v>
      </c>
      <c r="F407" s="237" t="s">
        <v>930</v>
      </c>
      <c r="G407" s="340"/>
    </row>
    <row r="408" spans="1:9" ht="42" x14ac:dyDescent="0.3">
      <c r="A408" s="155"/>
      <c r="B408" s="339"/>
      <c r="C408" s="99" t="s">
        <v>4258</v>
      </c>
      <c r="D408" s="66">
        <v>1</v>
      </c>
      <c r="E408" s="238" t="s">
        <v>563</v>
      </c>
      <c r="F408" s="237" t="s">
        <v>4259</v>
      </c>
      <c r="G408" s="340"/>
    </row>
    <row r="409" spans="1:9" ht="30" x14ac:dyDescent="0.3">
      <c r="A409" s="341" t="s">
        <v>4213</v>
      </c>
      <c r="B409" s="101" t="s">
        <v>4260</v>
      </c>
      <c r="C409" s="237" t="s">
        <v>4261</v>
      </c>
      <c r="D409" s="66">
        <v>1</v>
      </c>
      <c r="E409" s="238" t="s">
        <v>563</v>
      </c>
      <c r="F409" s="237" t="s">
        <v>4217</v>
      </c>
      <c r="G409" s="340"/>
    </row>
    <row r="410" spans="1:9" ht="42" x14ac:dyDescent="0.3">
      <c r="A410" s="341" t="s">
        <v>4214</v>
      </c>
      <c r="B410" s="101" t="s">
        <v>4218</v>
      </c>
      <c r="C410" s="237" t="s">
        <v>4262</v>
      </c>
      <c r="D410" s="66">
        <v>1</v>
      </c>
      <c r="E410" s="238" t="s">
        <v>388</v>
      </c>
      <c r="F410" s="237" t="s">
        <v>4263</v>
      </c>
      <c r="G410" s="340"/>
    </row>
    <row r="411" spans="1:9" x14ac:dyDescent="0.3">
      <c r="A411" s="360" t="s">
        <v>124</v>
      </c>
      <c r="B411" s="709" t="s">
        <v>4561</v>
      </c>
      <c r="C411" s="710"/>
      <c r="D411" s="710"/>
      <c r="E411" s="710"/>
      <c r="F411" s="710"/>
      <c r="G411" s="710"/>
      <c r="H411" s="81">
        <f>SUM(D412:D426)</f>
        <v>13</v>
      </c>
      <c r="I411" s="81">
        <f>COUNT(D412:D426)*2</f>
        <v>26</v>
      </c>
    </row>
    <row r="412" spans="1:9" ht="30" x14ac:dyDescent="0.3">
      <c r="A412" s="361" t="s">
        <v>1604</v>
      </c>
      <c r="B412" s="65" t="s">
        <v>933</v>
      </c>
      <c r="C412" s="65" t="s">
        <v>934</v>
      </c>
      <c r="D412" s="66">
        <v>1</v>
      </c>
      <c r="E412" s="66" t="s">
        <v>563</v>
      </c>
      <c r="F412" s="67"/>
      <c r="G412" s="67"/>
    </row>
    <row r="413" spans="1:9" x14ac:dyDescent="0.3">
      <c r="A413" s="361"/>
      <c r="B413" s="69"/>
      <c r="C413" s="65" t="s">
        <v>935</v>
      </c>
      <c r="D413" s="66">
        <v>1</v>
      </c>
      <c r="E413" s="66" t="s">
        <v>243</v>
      </c>
      <c r="F413" s="67"/>
      <c r="G413" s="67"/>
    </row>
    <row r="414" spans="1:9" ht="30" x14ac:dyDescent="0.3">
      <c r="A414" s="361" t="s">
        <v>1605</v>
      </c>
      <c r="B414" s="65" t="s">
        <v>937</v>
      </c>
      <c r="C414" s="65" t="s">
        <v>2085</v>
      </c>
      <c r="D414" s="66">
        <v>1</v>
      </c>
      <c r="E414" s="66" t="s">
        <v>563</v>
      </c>
      <c r="F414" s="67"/>
      <c r="G414" s="67"/>
    </row>
    <row r="415" spans="1:9" ht="30" x14ac:dyDescent="0.3">
      <c r="A415" s="361"/>
      <c r="B415" s="65"/>
      <c r="C415" s="65" t="s">
        <v>2086</v>
      </c>
      <c r="D415" s="66">
        <v>1</v>
      </c>
      <c r="E415" s="66" t="s">
        <v>563</v>
      </c>
      <c r="F415" s="67"/>
      <c r="G415" s="67"/>
    </row>
    <row r="416" spans="1:9" ht="30" x14ac:dyDescent="0.3">
      <c r="A416" s="361"/>
      <c r="B416" s="65"/>
      <c r="C416" s="65" t="s">
        <v>1816</v>
      </c>
      <c r="D416" s="66">
        <v>1</v>
      </c>
      <c r="E416" s="66" t="s">
        <v>563</v>
      </c>
      <c r="F416" s="67"/>
      <c r="G416" s="67"/>
    </row>
    <row r="417" spans="1:9" ht="30" hidden="1" x14ac:dyDescent="0.3">
      <c r="A417" s="566"/>
      <c r="B417" s="65"/>
      <c r="C417" s="65" t="s">
        <v>2087</v>
      </c>
      <c r="D417" s="66"/>
      <c r="E417" s="66" t="s">
        <v>563</v>
      </c>
      <c r="F417" s="67"/>
      <c r="G417" s="67"/>
    </row>
    <row r="418" spans="1:9" ht="30" hidden="1" x14ac:dyDescent="0.3">
      <c r="A418" s="566"/>
      <c r="B418" s="65"/>
      <c r="C418" s="65" t="s">
        <v>2088</v>
      </c>
      <c r="D418" s="66"/>
      <c r="E418" s="66" t="s">
        <v>563</v>
      </c>
      <c r="F418" s="67"/>
      <c r="G418" s="67"/>
    </row>
    <row r="419" spans="1:9" ht="30" x14ac:dyDescent="0.3">
      <c r="A419" s="361"/>
      <c r="B419" s="65"/>
      <c r="C419" s="65" t="s">
        <v>2089</v>
      </c>
      <c r="D419" s="66">
        <v>1</v>
      </c>
      <c r="E419" s="66" t="s">
        <v>563</v>
      </c>
      <c r="F419" s="67"/>
      <c r="G419" s="67"/>
    </row>
    <row r="420" spans="1:9" ht="30" x14ac:dyDescent="0.3">
      <c r="A420" s="361"/>
      <c r="B420" s="65"/>
      <c r="C420" s="65" t="s">
        <v>2090</v>
      </c>
      <c r="D420" s="66">
        <v>1</v>
      </c>
      <c r="E420" s="66" t="s">
        <v>563</v>
      </c>
      <c r="F420" s="67"/>
      <c r="G420" s="67"/>
    </row>
    <row r="421" spans="1:9" ht="30" x14ac:dyDescent="0.3">
      <c r="A421" s="361"/>
      <c r="B421" s="65"/>
      <c r="C421" s="65" t="s">
        <v>2091</v>
      </c>
      <c r="D421" s="66">
        <v>1</v>
      </c>
      <c r="E421" s="66" t="s">
        <v>563</v>
      </c>
      <c r="F421" s="67"/>
      <c r="G421" s="67"/>
    </row>
    <row r="422" spans="1:9" ht="30" x14ac:dyDescent="0.3">
      <c r="A422" s="361"/>
      <c r="B422" s="65"/>
      <c r="C422" s="65" t="s">
        <v>1817</v>
      </c>
      <c r="D422" s="66">
        <v>1</v>
      </c>
      <c r="E422" s="66" t="s">
        <v>563</v>
      </c>
      <c r="F422" s="67"/>
      <c r="G422" s="67"/>
    </row>
    <row r="423" spans="1:9" ht="30" x14ac:dyDescent="0.3">
      <c r="A423" s="361"/>
      <c r="B423" s="65"/>
      <c r="C423" s="65" t="s">
        <v>2092</v>
      </c>
      <c r="D423" s="66">
        <v>1</v>
      </c>
      <c r="E423" s="66" t="s">
        <v>563</v>
      </c>
      <c r="F423" s="67"/>
      <c r="G423" s="67"/>
    </row>
    <row r="424" spans="1:9" ht="30" x14ac:dyDescent="0.3">
      <c r="A424" s="361"/>
      <c r="B424" s="65"/>
      <c r="C424" s="65" t="s">
        <v>2093</v>
      </c>
      <c r="D424" s="66">
        <v>1</v>
      </c>
      <c r="E424" s="66" t="s">
        <v>563</v>
      </c>
      <c r="F424" s="67"/>
      <c r="G424" s="67"/>
    </row>
    <row r="425" spans="1:9" ht="30" x14ac:dyDescent="0.3">
      <c r="A425" s="361" t="s">
        <v>1617</v>
      </c>
      <c r="B425" s="65" t="s">
        <v>1818</v>
      </c>
      <c r="C425" s="65" t="s">
        <v>952</v>
      </c>
      <c r="D425" s="66">
        <v>1</v>
      </c>
      <c r="E425" s="66" t="s">
        <v>388</v>
      </c>
      <c r="F425" s="67"/>
      <c r="G425" s="67"/>
    </row>
    <row r="426" spans="1:9" x14ac:dyDescent="0.3">
      <c r="A426" s="361" t="s">
        <v>1619</v>
      </c>
      <c r="B426" s="65" t="s">
        <v>954</v>
      </c>
      <c r="C426" s="65" t="s">
        <v>955</v>
      </c>
      <c r="D426" s="66">
        <v>1</v>
      </c>
      <c r="E426" s="66" t="s">
        <v>218</v>
      </c>
      <c r="F426" s="69" t="s">
        <v>2094</v>
      </c>
      <c r="G426" s="67"/>
    </row>
    <row r="427" spans="1:9" x14ac:dyDescent="0.3">
      <c r="A427" s="363" t="s">
        <v>125</v>
      </c>
      <c r="B427" s="674" t="s">
        <v>4079</v>
      </c>
      <c r="C427" s="674"/>
      <c r="D427" s="674"/>
      <c r="E427" s="674"/>
      <c r="F427" s="674"/>
      <c r="G427" s="674"/>
      <c r="H427" s="81">
        <f>SUM(D428:D430)</f>
        <v>3</v>
      </c>
      <c r="I427" s="81">
        <f>COUNT(D428:D430)*2</f>
        <v>6</v>
      </c>
    </row>
    <row r="428" spans="1:9" x14ac:dyDescent="0.3">
      <c r="A428" s="363" t="s">
        <v>1621</v>
      </c>
      <c r="B428" s="24" t="s">
        <v>4046</v>
      </c>
      <c r="C428" s="31" t="s">
        <v>3984</v>
      </c>
      <c r="D428" s="66">
        <v>1</v>
      </c>
      <c r="E428" s="78" t="s">
        <v>388</v>
      </c>
      <c r="F428" s="23"/>
      <c r="G428" s="23"/>
    </row>
    <row r="429" spans="1:9" ht="30" x14ac:dyDescent="0.3">
      <c r="A429" s="363" t="s">
        <v>1624</v>
      </c>
      <c r="B429" s="24" t="s">
        <v>4073</v>
      </c>
      <c r="C429" s="31" t="s">
        <v>3987</v>
      </c>
      <c r="D429" s="66">
        <v>1</v>
      </c>
      <c r="E429" s="78" t="s">
        <v>388</v>
      </c>
      <c r="F429" s="23"/>
      <c r="G429" s="23"/>
    </row>
    <row r="430" spans="1:9" ht="30" x14ac:dyDescent="0.3">
      <c r="A430" s="363" t="s">
        <v>1626</v>
      </c>
      <c r="B430" s="24" t="s">
        <v>4048</v>
      </c>
      <c r="C430" s="28" t="s">
        <v>4161</v>
      </c>
      <c r="D430" s="66">
        <v>1</v>
      </c>
      <c r="E430" s="78" t="s">
        <v>388</v>
      </c>
      <c r="F430" s="23"/>
      <c r="G430" s="23"/>
    </row>
    <row r="431" spans="1:9" ht="17.5" x14ac:dyDescent="0.3">
      <c r="A431" s="452" t="s">
        <v>126</v>
      </c>
      <c r="B431" s="678" t="s">
        <v>4446</v>
      </c>
      <c r="C431" s="679"/>
      <c r="D431" s="679"/>
      <c r="E431" s="679"/>
      <c r="F431" s="679"/>
      <c r="G431" s="680"/>
      <c r="H431" s="81">
        <f>SUM(D432:D437)</f>
        <v>6</v>
      </c>
      <c r="I431" s="81">
        <f>COUNT(D432:D437)*2</f>
        <v>12</v>
      </c>
    </row>
    <row r="432" spans="1:9" ht="43.5" x14ac:dyDescent="0.3">
      <c r="A432" s="453" t="s">
        <v>3992</v>
      </c>
      <c r="B432" s="413" t="s">
        <v>1622</v>
      </c>
      <c r="C432" s="414" t="s">
        <v>1623</v>
      </c>
      <c r="D432" s="415">
        <v>1</v>
      </c>
      <c r="E432" s="415" t="s">
        <v>247</v>
      </c>
      <c r="F432" s="414" t="s">
        <v>4450</v>
      </c>
      <c r="G432" s="408"/>
    </row>
    <row r="433" spans="1:9" ht="31" x14ac:dyDescent="0.3">
      <c r="A433" s="453" t="s">
        <v>1632</v>
      </c>
      <c r="B433" s="413" t="s">
        <v>1625</v>
      </c>
      <c r="C433" s="417" t="s">
        <v>4463</v>
      </c>
      <c r="D433" s="418">
        <v>1</v>
      </c>
      <c r="E433" s="418" t="s">
        <v>388</v>
      </c>
      <c r="F433" s="417" t="s">
        <v>4464</v>
      </c>
      <c r="G433" s="408"/>
    </row>
    <row r="434" spans="1:9" ht="30" x14ac:dyDescent="0.3">
      <c r="A434" s="453"/>
      <c r="B434" s="413"/>
      <c r="C434" s="417" t="s">
        <v>4465</v>
      </c>
      <c r="D434" s="418">
        <v>1</v>
      </c>
      <c r="E434" s="418" t="s">
        <v>388</v>
      </c>
      <c r="F434" s="417" t="s">
        <v>4454</v>
      </c>
      <c r="G434" s="408"/>
    </row>
    <row r="435" spans="1:9" ht="31" x14ac:dyDescent="0.3">
      <c r="A435" s="453" t="s">
        <v>1633</v>
      </c>
      <c r="B435" s="419" t="s">
        <v>1627</v>
      </c>
      <c r="C435" s="420" t="s">
        <v>1628</v>
      </c>
      <c r="D435" s="415">
        <v>1</v>
      </c>
      <c r="E435" s="415" t="s">
        <v>247</v>
      </c>
      <c r="F435" s="414" t="s">
        <v>4447</v>
      </c>
      <c r="G435" s="408"/>
    </row>
    <row r="436" spans="1:9" ht="31" x14ac:dyDescent="0.3">
      <c r="A436" s="453" t="s">
        <v>957</v>
      </c>
      <c r="B436" s="413" t="s">
        <v>1629</v>
      </c>
      <c r="C436" s="414" t="s">
        <v>1630</v>
      </c>
      <c r="D436" s="415">
        <v>1</v>
      </c>
      <c r="E436" s="415" t="s">
        <v>247</v>
      </c>
      <c r="F436" s="414" t="s">
        <v>4448</v>
      </c>
      <c r="G436" s="408"/>
    </row>
    <row r="437" spans="1:9" ht="43.5" x14ac:dyDescent="0.3">
      <c r="A437" s="453" t="s">
        <v>3993</v>
      </c>
      <c r="B437" s="413" t="s">
        <v>4457</v>
      </c>
      <c r="C437" s="414" t="s">
        <v>1631</v>
      </c>
      <c r="D437" s="415">
        <v>1</v>
      </c>
      <c r="E437" s="415" t="s">
        <v>247</v>
      </c>
      <c r="F437" s="414" t="s">
        <v>4449</v>
      </c>
      <c r="G437" s="408"/>
    </row>
    <row r="438" spans="1:9" ht="17.5" x14ac:dyDescent="0.3">
      <c r="A438" s="454" t="s">
        <v>1634</v>
      </c>
      <c r="B438" s="661" t="s">
        <v>3994</v>
      </c>
      <c r="C438" s="662"/>
      <c r="D438" s="662"/>
      <c r="E438" s="662"/>
      <c r="F438" s="662"/>
      <c r="G438" s="663"/>
      <c r="H438" s="81">
        <f>SUM(D439:D442)</f>
        <v>4</v>
      </c>
      <c r="I438" s="81">
        <f>COUNT(D439:D442)*2</f>
        <v>8</v>
      </c>
    </row>
    <row r="439" spans="1:9" ht="75" x14ac:dyDescent="0.3">
      <c r="A439" s="454" t="s">
        <v>4458</v>
      </c>
      <c r="B439" s="99" t="s">
        <v>4468</v>
      </c>
      <c r="C439" s="99" t="s">
        <v>3996</v>
      </c>
      <c r="D439" s="66">
        <v>1</v>
      </c>
      <c r="E439" s="100" t="s">
        <v>388</v>
      </c>
      <c r="F439" s="202" t="s">
        <v>4129</v>
      </c>
      <c r="G439" s="236"/>
    </row>
    <row r="440" spans="1:9" ht="45" x14ac:dyDescent="0.3">
      <c r="A440" s="454" t="s">
        <v>4459</v>
      </c>
      <c r="B440" s="99" t="s">
        <v>3998</v>
      </c>
      <c r="C440" s="99" t="s">
        <v>3999</v>
      </c>
      <c r="D440" s="66">
        <v>1</v>
      </c>
      <c r="E440" s="100" t="s">
        <v>388</v>
      </c>
      <c r="F440" s="202" t="s">
        <v>4000</v>
      </c>
      <c r="G440" s="236"/>
    </row>
    <row r="441" spans="1:9" ht="60" x14ac:dyDescent="0.3">
      <c r="A441" s="454" t="s">
        <v>4467</v>
      </c>
      <c r="B441" s="99" t="s">
        <v>4130</v>
      </c>
      <c r="C441" s="99" t="s">
        <v>4131</v>
      </c>
      <c r="D441" s="66">
        <v>1</v>
      </c>
      <c r="E441" s="100" t="s">
        <v>388</v>
      </c>
      <c r="F441" s="202" t="s">
        <v>4132</v>
      </c>
      <c r="G441" s="236"/>
    </row>
    <row r="442" spans="1:9" ht="75" x14ac:dyDescent="0.3">
      <c r="A442" s="454" t="s">
        <v>4460</v>
      </c>
      <c r="B442" s="99" t="s">
        <v>4133</v>
      </c>
      <c r="C442" s="99" t="s">
        <v>4134</v>
      </c>
      <c r="D442" s="66">
        <v>1</v>
      </c>
      <c r="E442" s="100" t="s">
        <v>388</v>
      </c>
      <c r="F442" s="202" t="s">
        <v>4135</v>
      </c>
      <c r="G442" s="236"/>
    </row>
    <row r="443" spans="1:9" ht="17.5" x14ac:dyDescent="0.3">
      <c r="A443" s="455" t="s">
        <v>4001</v>
      </c>
      <c r="B443" s="709" t="s">
        <v>2095</v>
      </c>
      <c r="C443" s="710"/>
      <c r="D443" s="710"/>
      <c r="E443" s="710"/>
      <c r="F443" s="710"/>
      <c r="G443" s="710"/>
      <c r="H443" s="81">
        <f>SUM(D444:D449)</f>
        <v>6</v>
      </c>
      <c r="I443" s="81">
        <f>COUNT(D444:D449)*2</f>
        <v>12</v>
      </c>
    </row>
    <row r="444" spans="1:9" ht="30" x14ac:dyDescent="0.3">
      <c r="A444" s="456" t="s">
        <v>4002</v>
      </c>
      <c r="B444" s="65" t="s">
        <v>2096</v>
      </c>
      <c r="C444" s="65" t="s">
        <v>1638</v>
      </c>
      <c r="D444" s="66">
        <v>1</v>
      </c>
      <c r="E444" s="66" t="s">
        <v>388</v>
      </c>
      <c r="F444" s="67"/>
      <c r="G444" s="67"/>
    </row>
    <row r="445" spans="1:9" ht="17.5" x14ac:dyDescent="0.3">
      <c r="A445" s="457"/>
      <c r="B445" s="67"/>
      <c r="C445" s="65" t="s">
        <v>1639</v>
      </c>
      <c r="D445" s="66">
        <v>1</v>
      </c>
      <c r="E445" s="66" t="s">
        <v>188</v>
      </c>
      <c r="F445" s="67"/>
      <c r="G445" s="67"/>
    </row>
    <row r="446" spans="1:9" ht="17.5" x14ac:dyDescent="0.3">
      <c r="A446" s="457"/>
      <c r="B446" s="67"/>
      <c r="C446" s="65" t="s">
        <v>2097</v>
      </c>
      <c r="D446" s="66">
        <v>1</v>
      </c>
      <c r="E446" s="66" t="s">
        <v>188</v>
      </c>
      <c r="F446" s="67"/>
      <c r="G446" s="67"/>
    </row>
    <row r="447" spans="1:9" ht="17.5" x14ac:dyDescent="0.3">
      <c r="A447" s="457"/>
      <c r="B447" s="67"/>
      <c r="C447" s="65" t="s">
        <v>2098</v>
      </c>
      <c r="D447" s="66">
        <v>1</v>
      </c>
      <c r="E447" s="66" t="s">
        <v>388</v>
      </c>
      <c r="F447" s="67"/>
      <c r="G447" s="67"/>
    </row>
    <row r="448" spans="1:9" ht="30" x14ac:dyDescent="0.3">
      <c r="A448" s="456" t="s">
        <v>4006</v>
      </c>
      <c r="B448" s="65" t="s">
        <v>2099</v>
      </c>
      <c r="C448" s="65" t="s">
        <v>1644</v>
      </c>
      <c r="D448" s="66">
        <v>1</v>
      </c>
      <c r="E448" s="66" t="s">
        <v>388</v>
      </c>
      <c r="F448" s="67"/>
      <c r="G448" s="67"/>
    </row>
    <row r="449" spans="1:9" ht="17.5" x14ac:dyDescent="0.3">
      <c r="A449" s="457"/>
      <c r="B449" s="67"/>
      <c r="C449" s="65" t="s">
        <v>1645</v>
      </c>
      <c r="D449" s="66">
        <v>1</v>
      </c>
      <c r="E449" s="66" t="s">
        <v>388</v>
      </c>
      <c r="F449" s="67"/>
      <c r="G449" s="67"/>
    </row>
    <row r="450" spans="1:9" ht="15" customHeight="1" x14ac:dyDescent="0.3">
      <c r="A450" s="458" t="s">
        <v>4052</v>
      </c>
      <c r="B450" s="661" t="s">
        <v>4008</v>
      </c>
      <c r="C450" s="662"/>
      <c r="D450" s="662"/>
      <c r="E450" s="662"/>
      <c r="F450" s="662"/>
      <c r="G450" s="663"/>
      <c r="H450" s="81">
        <f>SUM(D451:D452)</f>
        <v>2</v>
      </c>
      <c r="I450" s="81">
        <f>COUNT(D451:D452)*2</f>
        <v>4</v>
      </c>
    </row>
    <row r="451" spans="1:9" ht="45" x14ac:dyDescent="0.3">
      <c r="A451" s="458" t="s">
        <v>4060</v>
      </c>
      <c r="B451" s="99" t="s">
        <v>4009</v>
      </c>
      <c r="C451" s="99" t="s">
        <v>4010</v>
      </c>
      <c r="D451" s="66">
        <v>1</v>
      </c>
      <c r="E451" s="203" t="s">
        <v>388</v>
      </c>
      <c r="F451" s="99" t="s">
        <v>4011</v>
      </c>
      <c r="G451" s="154"/>
    </row>
    <row r="452" spans="1:9" ht="30" x14ac:dyDescent="0.3">
      <c r="A452" s="459" t="s">
        <v>4062</v>
      </c>
      <c r="B452" s="99" t="s">
        <v>4243</v>
      </c>
      <c r="C452" s="99" t="s">
        <v>4269</v>
      </c>
      <c r="D452" s="66">
        <v>1</v>
      </c>
      <c r="E452" s="157" t="s">
        <v>388</v>
      </c>
      <c r="F452" s="99" t="s">
        <v>4270</v>
      </c>
      <c r="G452" s="342"/>
    </row>
    <row r="453" spans="1:9" x14ac:dyDescent="0.3">
      <c r="A453" s="359"/>
      <c r="B453" s="715" t="s">
        <v>958</v>
      </c>
      <c r="C453" s="713"/>
      <c r="D453" s="713"/>
      <c r="E453" s="713"/>
      <c r="F453" s="713"/>
      <c r="G453" s="713"/>
      <c r="H453" s="81">
        <f t="shared" ref="H453:I453" si="2">H454+H457+H462+H466</f>
        <v>11</v>
      </c>
      <c r="I453" s="81">
        <f t="shared" si="2"/>
        <v>22</v>
      </c>
    </row>
    <row r="454" spans="1:9" x14ac:dyDescent="0.3">
      <c r="A454" s="361" t="s">
        <v>129</v>
      </c>
      <c r="B454" s="709" t="s">
        <v>130</v>
      </c>
      <c r="C454" s="710"/>
      <c r="D454" s="710"/>
      <c r="E454" s="710"/>
      <c r="F454" s="710"/>
      <c r="G454" s="710"/>
      <c r="H454" s="81">
        <f>SUM(D455:D456)</f>
        <v>2</v>
      </c>
      <c r="I454" s="81">
        <f>COUNT(D455:D456)*2</f>
        <v>4</v>
      </c>
    </row>
    <row r="455" spans="1:9" ht="30" x14ac:dyDescent="0.3">
      <c r="A455" s="361" t="s">
        <v>1646</v>
      </c>
      <c r="B455" s="65" t="s">
        <v>961</v>
      </c>
      <c r="C455" s="65" t="s">
        <v>2100</v>
      </c>
      <c r="D455" s="66">
        <v>1</v>
      </c>
      <c r="E455" s="66" t="s">
        <v>563</v>
      </c>
      <c r="F455" s="70"/>
    </row>
    <row r="456" spans="1:9" x14ac:dyDescent="0.3">
      <c r="A456" s="361"/>
      <c r="B456" s="65"/>
      <c r="C456" s="65" t="s">
        <v>2101</v>
      </c>
      <c r="D456" s="66">
        <v>1</v>
      </c>
      <c r="E456" s="66" t="s">
        <v>563</v>
      </c>
      <c r="F456" s="70"/>
    </row>
    <row r="457" spans="1:9" x14ac:dyDescent="0.3">
      <c r="A457" s="361" t="s">
        <v>131</v>
      </c>
      <c r="B457" s="709" t="s">
        <v>972</v>
      </c>
      <c r="C457" s="710"/>
      <c r="D457" s="710"/>
      <c r="E457" s="710"/>
      <c r="F457" s="710"/>
      <c r="G457" s="710"/>
      <c r="H457" s="81">
        <f>SUM(D458:D461)</f>
        <v>4</v>
      </c>
      <c r="I457" s="81">
        <f>COUNT(D458:D461)*2</f>
        <v>8</v>
      </c>
    </row>
    <row r="458" spans="1:9" ht="30" x14ac:dyDescent="0.3">
      <c r="A458" s="361" t="s">
        <v>1657</v>
      </c>
      <c r="B458" s="65" t="s">
        <v>974</v>
      </c>
      <c r="C458" s="65" t="s">
        <v>2102</v>
      </c>
      <c r="D458" s="66">
        <v>1</v>
      </c>
      <c r="E458" s="66" t="s">
        <v>563</v>
      </c>
      <c r="F458" s="70"/>
    </row>
    <row r="459" spans="1:9" x14ac:dyDescent="0.3">
      <c r="A459" s="361"/>
      <c r="B459" s="65"/>
      <c r="C459" s="65" t="s">
        <v>2103</v>
      </c>
      <c r="D459" s="66">
        <v>1</v>
      </c>
      <c r="E459" s="66" t="s">
        <v>563</v>
      </c>
      <c r="F459" s="70"/>
    </row>
    <row r="460" spans="1:9" x14ac:dyDescent="0.3">
      <c r="A460" s="361"/>
      <c r="B460" s="65"/>
      <c r="C460" s="65" t="s">
        <v>2104</v>
      </c>
      <c r="D460" s="66">
        <v>1</v>
      </c>
      <c r="E460" s="66" t="s">
        <v>563</v>
      </c>
      <c r="F460" s="70"/>
    </row>
    <row r="461" spans="1:9" x14ac:dyDescent="0.3">
      <c r="A461" s="361"/>
      <c r="B461" s="65"/>
      <c r="C461" s="65" t="s">
        <v>2105</v>
      </c>
      <c r="D461" s="66">
        <v>1</v>
      </c>
      <c r="E461" s="66" t="s">
        <v>563</v>
      </c>
      <c r="F461" s="70"/>
    </row>
    <row r="462" spans="1:9" x14ac:dyDescent="0.3">
      <c r="A462" s="361" t="s">
        <v>133</v>
      </c>
      <c r="B462" s="709" t="s">
        <v>983</v>
      </c>
      <c r="C462" s="710"/>
      <c r="D462" s="710"/>
      <c r="E462" s="710"/>
      <c r="F462" s="710"/>
      <c r="G462" s="710"/>
      <c r="H462" s="81">
        <f>SUM(D463:D465)</f>
        <v>3</v>
      </c>
      <c r="I462" s="81">
        <f>COUNT(D463:D465)*2</f>
        <v>6</v>
      </c>
    </row>
    <row r="463" spans="1:9" ht="30" x14ac:dyDescent="0.3">
      <c r="A463" s="361" t="s">
        <v>1659</v>
      </c>
      <c r="B463" s="65" t="s">
        <v>985</v>
      </c>
      <c r="C463" s="65" t="s">
        <v>2106</v>
      </c>
      <c r="D463" s="66">
        <v>1</v>
      </c>
      <c r="E463" s="66" t="s">
        <v>563</v>
      </c>
      <c r="F463" s="70"/>
    </row>
    <row r="464" spans="1:9" x14ac:dyDescent="0.3">
      <c r="A464" s="361"/>
      <c r="B464" s="65"/>
      <c r="C464" s="65" t="s">
        <v>2107</v>
      </c>
      <c r="D464" s="66">
        <v>1</v>
      </c>
      <c r="E464" s="66" t="s">
        <v>563</v>
      </c>
      <c r="F464" s="70"/>
    </row>
    <row r="465" spans="1:9" x14ac:dyDescent="0.3">
      <c r="A465" s="361"/>
      <c r="B465" s="65"/>
      <c r="C465" s="65" t="s">
        <v>2108</v>
      </c>
      <c r="D465" s="66">
        <v>1</v>
      </c>
      <c r="E465" s="66" t="s">
        <v>563</v>
      </c>
      <c r="F465" s="70"/>
    </row>
    <row r="466" spans="1:9" x14ac:dyDescent="0.3">
      <c r="A466" s="361" t="s">
        <v>135</v>
      </c>
      <c r="B466" s="709" t="s">
        <v>990</v>
      </c>
      <c r="C466" s="710"/>
      <c r="D466" s="710"/>
      <c r="E466" s="710"/>
      <c r="F466" s="710"/>
      <c r="G466" s="710"/>
      <c r="H466" s="81">
        <f>SUM(D467:D468)</f>
        <v>2</v>
      </c>
      <c r="I466" s="81">
        <f>COUNT(D467:D468)*2</f>
        <v>4</v>
      </c>
    </row>
    <row r="467" spans="1:9" ht="30" x14ac:dyDescent="0.3">
      <c r="A467" s="361" t="s">
        <v>1667</v>
      </c>
      <c r="B467" s="65" t="s">
        <v>992</v>
      </c>
      <c r="C467" s="65" t="s">
        <v>2109</v>
      </c>
      <c r="D467" s="66">
        <v>1</v>
      </c>
      <c r="E467" s="66" t="s">
        <v>563</v>
      </c>
      <c r="F467" s="70"/>
    </row>
    <row r="468" spans="1:9" x14ac:dyDescent="0.3">
      <c r="A468" s="361"/>
      <c r="B468" s="65"/>
      <c r="C468" s="65" t="s">
        <v>1668</v>
      </c>
      <c r="D468" s="66">
        <v>1</v>
      </c>
      <c r="E468" s="66" t="s">
        <v>563</v>
      </c>
      <c r="F468" s="70"/>
    </row>
    <row r="469" spans="1:9" x14ac:dyDescent="0.3">
      <c r="A469" s="358"/>
      <c r="B469" s="67"/>
      <c r="C469" s="65"/>
      <c r="D469" s="66"/>
      <c r="E469" s="66"/>
      <c r="F469" s="67"/>
      <c r="G469" s="67"/>
    </row>
    <row r="470" spans="1:9" x14ac:dyDescent="0.3">
      <c r="A470" s="358"/>
      <c r="B470" s="67"/>
      <c r="C470" s="65"/>
      <c r="D470" s="66"/>
      <c r="E470" s="66"/>
      <c r="F470" s="67"/>
      <c r="G470" s="67"/>
    </row>
    <row r="471" spans="1:9" x14ac:dyDescent="0.3">
      <c r="A471" s="721" t="s">
        <v>2110</v>
      </c>
      <c r="B471" s="710"/>
      <c r="C471" s="710"/>
      <c r="D471" s="66"/>
      <c r="E471" s="66"/>
      <c r="F471" s="67"/>
      <c r="G471" s="67"/>
    </row>
    <row r="472" spans="1:9" x14ac:dyDescent="0.3">
      <c r="A472" s="359"/>
      <c r="B472" s="79" t="s">
        <v>2111</v>
      </c>
      <c r="C472" s="46">
        <f>D497</f>
        <v>0.5</v>
      </c>
      <c r="D472" s="66"/>
      <c r="E472" s="66"/>
      <c r="F472" s="67"/>
      <c r="G472" s="67"/>
    </row>
    <row r="473" spans="1:9" x14ac:dyDescent="0.3">
      <c r="A473" s="359"/>
      <c r="B473" s="722" t="s">
        <v>999</v>
      </c>
      <c r="C473" s="710"/>
      <c r="D473" s="66"/>
      <c r="E473" s="66"/>
      <c r="F473" s="67"/>
      <c r="G473" s="67"/>
    </row>
    <row r="474" spans="1:9" x14ac:dyDescent="0.3">
      <c r="A474" s="361" t="s">
        <v>1000</v>
      </c>
      <c r="B474" s="65" t="s">
        <v>1001</v>
      </c>
      <c r="C474" s="352">
        <f t="shared" ref="C474:C481" si="3">D489</f>
        <v>0.5</v>
      </c>
      <c r="D474" s="66"/>
      <c r="E474" s="66"/>
      <c r="F474" s="67"/>
      <c r="G474" s="67"/>
    </row>
    <row r="475" spans="1:9" x14ac:dyDescent="0.3">
      <c r="A475" s="361" t="s">
        <v>1002</v>
      </c>
      <c r="B475" s="65" t="s">
        <v>1003</v>
      </c>
      <c r="C475" s="352">
        <f t="shared" si="3"/>
        <v>0.5</v>
      </c>
      <c r="D475" s="66"/>
      <c r="E475" s="66"/>
      <c r="F475" s="67"/>
      <c r="G475" s="67"/>
    </row>
    <row r="476" spans="1:9" x14ac:dyDescent="0.3">
      <c r="A476" s="361" t="s">
        <v>1004</v>
      </c>
      <c r="B476" s="65" t="s">
        <v>1005</v>
      </c>
      <c r="C476" s="352">
        <f t="shared" si="3"/>
        <v>0.5</v>
      </c>
      <c r="D476" s="66"/>
      <c r="E476" s="66"/>
      <c r="F476" s="67"/>
      <c r="G476" s="67"/>
    </row>
    <row r="477" spans="1:9" x14ac:dyDescent="0.3">
      <c r="A477" s="361" t="s">
        <v>1006</v>
      </c>
      <c r="B477" s="65" t="s">
        <v>1007</v>
      </c>
      <c r="C477" s="352">
        <f t="shared" si="3"/>
        <v>0.5</v>
      </c>
      <c r="D477" s="66"/>
      <c r="E477" s="66"/>
      <c r="F477" s="67"/>
      <c r="G477" s="67"/>
    </row>
    <row r="478" spans="1:9" x14ac:dyDescent="0.3">
      <c r="A478" s="361" t="s">
        <v>1008</v>
      </c>
      <c r="B478" s="65" t="s">
        <v>1009</v>
      </c>
      <c r="C478" s="352">
        <f t="shared" si="3"/>
        <v>0.5</v>
      </c>
      <c r="D478" s="66"/>
      <c r="E478" s="66"/>
      <c r="F478" s="67"/>
      <c r="G478" s="67"/>
    </row>
    <row r="479" spans="1:9" x14ac:dyDescent="0.3">
      <c r="A479" s="361" t="s">
        <v>1010</v>
      </c>
      <c r="B479" s="65" t="s">
        <v>12</v>
      </c>
      <c r="C479" s="352">
        <f t="shared" si="3"/>
        <v>0.5</v>
      </c>
      <c r="D479" s="66"/>
      <c r="E479" s="66"/>
      <c r="F479" s="67"/>
      <c r="G479" s="67"/>
    </row>
    <row r="480" spans="1:9" x14ac:dyDescent="0.3">
      <c r="A480" s="361" t="s">
        <v>1011</v>
      </c>
      <c r="B480" s="65" t="s">
        <v>1012</v>
      </c>
      <c r="C480" s="352">
        <f t="shared" si="3"/>
        <v>0.5</v>
      </c>
      <c r="D480" s="66"/>
      <c r="E480" s="66"/>
      <c r="F480" s="67"/>
      <c r="G480" s="67"/>
    </row>
    <row r="481" spans="1:7" x14ac:dyDescent="0.3">
      <c r="A481" s="361" t="s">
        <v>1013</v>
      </c>
      <c r="B481" s="65" t="s">
        <v>1014</v>
      </c>
      <c r="C481" s="352">
        <f t="shared" si="3"/>
        <v>0.5</v>
      </c>
      <c r="D481" s="66"/>
      <c r="E481" s="66"/>
      <c r="F481" s="67"/>
      <c r="G481" s="67"/>
    </row>
    <row r="482" spans="1:7" x14ac:dyDescent="0.3">
      <c r="A482" s="357"/>
      <c r="B482" s="65"/>
      <c r="C482" s="80"/>
      <c r="D482" s="66"/>
      <c r="E482" s="66"/>
      <c r="F482" s="67"/>
      <c r="G482" s="67"/>
    </row>
    <row r="483" spans="1:7" s="81" customFormat="1" x14ac:dyDescent="0.3">
      <c r="A483" s="475"/>
      <c r="B483" s="343"/>
      <c r="C483" s="344"/>
      <c r="D483" s="345"/>
      <c r="E483" s="345"/>
      <c r="F483" s="346"/>
      <c r="G483" s="346"/>
    </row>
    <row r="484" spans="1:7" s="81" customFormat="1" x14ac:dyDescent="0.3">
      <c r="A484" s="475"/>
      <c r="B484" s="343"/>
      <c r="C484" s="344"/>
      <c r="D484" s="345"/>
      <c r="E484" s="345"/>
      <c r="F484" s="346"/>
      <c r="G484" s="346"/>
    </row>
    <row r="485" spans="1:7" s="81" customFormat="1" x14ac:dyDescent="0.3">
      <c r="A485" s="475"/>
      <c r="B485" s="343"/>
      <c r="C485" s="344"/>
      <c r="D485" s="345"/>
      <c r="E485" s="345"/>
      <c r="F485" s="346"/>
      <c r="G485" s="346"/>
    </row>
    <row r="486" spans="1:7" s="81" customFormat="1" x14ac:dyDescent="0.3">
      <c r="A486" s="475"/>
      <c r="B486" s="343"/>
      <c r="C486" s="344"/>
      <c r="D486" s="345"/>
      <c r="E486" s="345"/>
      <c r="F486" s="346"/>
      <c r="G486" s="346"/>
    </row>
    <row r="487" spans="1:7" s="81" customFormat="1" x14ac:dyDescent="0.3">
      <c r="A487" s="476"/>
      <c r="B487" s="346"/>
      <c r="C487" s="343"/>
      <c r="D487" s="345"/>
      <c r="E487" s="345"/>
      <c r="F487" s="346"/>
      <c r="G487" s="346"/>
    </row>
    <row r="488" spans="1:7" s="401" customFormat="1" x14ac:dyDescent="0.3">
      <c r="A488" s="512"/>
      <c r="B488" s="513" t="s">
        <v>1015</v>
      </c>
      <c r="C488" s="514" t="s">
        <v>1821</v>
      </c>
      <c r="D488" s="515" t="s">
        <v>2112</v>
      </c>
      <c r="E488" s="515" t="b">
        <f>G2</f>
        <v>1</v>
      </c>
      <c r="F488" s="516"/>
      <c r="G488" s="516"/>
    </row>
    <row r="489" spans="1:7" s="401" customFormat="1" x14ac:dyDescent="0.3">
      <c r="A489" s="512" t="s">
        <v>1000</v>
      </c>
      <c r="B489" s="513">
        <f>IF(E488=FALSE,0,H4)</f>
        <v>13</v>
      </c>
      <c r="C489" s="513">
        <f>IF(E488=FALSE,0,I4)</f>
        <v>26</v>
      </c>
      <c r="D489" s="517">
        <f>IF(E488=0,0,B489/C489)</f>
        <v>0.5</v>
      </c>
      <c r="E489" s="515"/>
      <c r="F489" s="516"/>
      <c r="G489" s="516"/>
    </row>
    <row r="490" spans="1:7" s="401" customFormat="1" x14ac:dyDescent="0.3">
      <c r="A490" s="512" t="s">
        <v>1002</v>
      </c>
      <c r="B490" s="513">
        <f>IF(E488=FALSE,0,H23)</f>
        <v>40</v>
      </c>
      <c r="C490" s="513">
        <f>IF(E488=FALSE,0,I23)</f>
        <v>80</v>
      </c>
      <c r="D490" s="517">
        <f>IF(E488=0,0,B490/C490)</f>
        <v>0.5</v>
      </c>
      <c r="E490" s="515"/>
      <c r="F490" s="516"/>
      <c r="G490" s="516"/>
    </row>
    <row r="491" spans="1:7" s="401" customFormat="1" x14ac:dyDescent="0.3">
      <c r="A491" s="512" t="s">
        <v>1004</v>
      </c>
      <c r="B491" s="513">
        <f>IF(E488=FALSE,0,H70)</f>
        <v>67</v>
      </c>
      <c r="C491" s="513">
        <f>IF(E488=FALSE,0,I70)</f>
        <v>134</v>
      </c>
      <c r="D491" s="517">
        <f>IF(E488=0,0,B491/C491)</f>
        <v>0.5</v>
      </c>
      <c r="E491" s="515"/>
      <c r="F491" s="516"/>
      <c r="G491" s="516"/>
    </row>
    <row r="492" spans="1:7" s="401" customFormat="1" x14ac:dyDescent="0.3">
      <c r="A492" s="512" t="s">
        <v>1006</v>
      </c>
      <c r="B492" s="513">
        <f>IF(E488=FALSE,0,H142)</f>
        <v>46</v>
      </c>
      <c r="C492" s="513">
        <f>IF(E488=FALSE,0,I142)</f>
        <v>92</v>
      </c>
      <c r="D492" s="517">
        <f>IF(E488=0,0,B492/C492)</f>
        <v>0.5</v>
      </c>
      <c r="E492" s="515"/>
      <c r="F492" s="516"/>
      <c r="G492" s="516"/>
    </row>
    <row r="493" spans="1:7" s="401" customFormat="1" x14ac:dyDescent="0.3">
      <c r="A493" s="512" t="s">
        <v>1008</v>
      </c>
      <c r="B493" s="513">
        <f>IF(E488=FALSE,0,H197)</f>
        <v>112</v>
      </c>
      <c r="C493" s="513">
        <f>IF(E488=FALSE,0,I197)</f>
        <v>224</v>
      </c>
      <c r="D493" s="517">
        <f>IF(E488=0,0,B493/C493)</f>
        <v>0.5</v>
      </c>
      <c r="E493" s="515"/>
      <c r="F493" s="516"/>
      <c r="G493" s="516"/>
    </row>
    <row r="494" spans="1:7" s="401" customFormat="1" x14ac:dyDescent="0.3">
      <c r="A494" s="512" t="s">
        <v>1010</v>
      </c>
      <c r="B494" s="513">
        <f>IF(E488=FALSE,0,H342)</f>
        <v>49</v>
      </c>
      <c r="C494" s="513">
        <f>IF(E488=FALSE,0,I342)</f>
        <v>98</v>
      </c>
      <c r="D494" s="517">
        <f>IF(E488=0,0,B494/C494)</f>
        <v>0.5</v>
      </c>
      <c r="E494" s="515"/>
      <c r="F494" s="516"/>
      <c r="G494" s="516"/>
    </row>
    <row r="495" spans="1:7" s="401" customFormat="1" x14ac:dyDescent="0.3">
      <c r="A495" s="512" t="s">
        <v>1011</v>
      </c>
      <c r="B495" s="513">
        <f>IF(E488=FALSE,0,H398)</f>
        <v>42</v>
      </c>
      <c r="C495" s="513">
        <f>IF(E488=FALSE,0,I398)</f>
        <v>84</v>
      </c>
      <c r="D495" s="517">
        <f>IF(E488=0,0,B495/C495)</f>
        <v>0.5</v>
      </c>
      <c r="E495" s="515"/>
      <c r="F495" s="516"/>
      <c r="G495" s="516"/>
    </row>
    <row r="496" spans="1:7" s="401" customFormat="1" x14ac:dyDescent="0.3">
      <c r="A496" s="512" t="s">
        <v>1013</v>
      </c>
      <c r="B496" s="513">
        <f>IF(E488=FALSE,0,H453)</f>
        <v>11</v>
      </c>
      <c r="C496" s="513">
        <f>IF(E488=FALSE,0,I453)</f>
        <v>22</v>
      </c>
      <c r="D496" s="517">
        <f>IF(E488=0,0,B496/C496)</f>
        <v>0.5</v>
      </c>
      <c r="E496" s="515"/>
      <c r="F496" s="516"/>
      <c r="G496" s="516"/>
    </row>
    <row r="497" spans="1:13" s="401" customFormat="1" x14ac:dyDescent="0.3">
      <c r="A497" s="512" t="s">
        <v>1017</v>
      </c>
      <c r="B497" s="518">
        <f>IF(G2=FALSE,0,SUM(B489:B496))</f>
        <v>380</v>
      </c>
      <c r="C497" s="513">
        <f>IF(G2=FALSE,0,SUM(C489:C496))</f>
        <v>760</v>
      </c>
      <c r="D497" s="517">
        <f>IF(E488=0,0,B497/C497)</f>
        <v>0.5</v>
      </c>
      <c r="E497" s="515"/>
      <c r="F497" s="516"/>
      <c r="G497" s="516"/>
    </row>
    <row r="498" spans="1:13" s="401" customFormat="1" x14ac:dyDescent="0.3">
      <c r="A498" s="512"/>
      <c r="B498" s="513"/>
      <c r="C498" s="514"/>
      <c r="D498" s="515"/>
      <c r="E498" s="515"/>
      <c r="F498" s="516"/>
      <c r="G498" s="516"/>
    </row>
    <row r="499" spans="1:13" s="401" customFormat="1" x14ac:dyDescent="0.3">
      <c r="A499" s="512"/>
      <c r="B499" s="513"/>
      <c r="C499" s="514"/>
      <c r="D499" s="515"/>
      <c r="E499" s="515"/>
      <c r="F499" s="516"/>
      <c r="G499" s="516"/>
    </row>
    <row r="500" spans="1:13" s="401" customFormat="1" x14ac:dyDescent="0.3">
      <c r="E500" s="599"/>
    </row>
    <row r="501" spans="1:13" s="401" customFormat="1" x14ac:dyDescent="0.3">
      <c r="E501" s="599"/>
    </row>
    <row r="502" spans="1:13" s="81" customFormat="1" x14ac:dyDescent="0.3">
      <c r="E502" s="600"/>
    </row>
    <row r="503" spans="1:13" s="81" customFormat="1" x14ac:dyDescent="0.3">
      <c r="E503" s="600"/>
    </row>
    <row r="504" spans="1:13" s="81" customFormat="1" x14ac:dyDescent="0.3">
      <c r="E504" s="600"/>
    </row>
    <row r="505" spans="1:13" s="81" customFormat="1" x14ac:dyDescent="0.3">
      <c r="E505" s="600"/>
    </row>
    <row r="506" spans="1:13" s="81" customFormat="1" x14ac:dyDescent="0.3">
      <c r="A506" s="58"/>
      <c r="E506" s="600"/>
      <c r="M506" s="401"/>
    </row>
    <row r="507" spans="1:13" s="81" customFormat="1" x14ac:dyDescent="0.3">
      <c r="A507" s="58"/>
      <c r="E507" s="600"/>
      <c r="M507" s="401"/>
    </row>
    <row r="508" spans="1:13" s="81" customFormat="1" x14ac:dyDescent="0.3">
      <c r="A508" s="58"/>
      <c r="E508" s="600"/>
      <c r="M508" s="401"/>
    </row>
    <row r="509" spans="1:13" s="81" customFormat="1" x14ac:dyDescent="0.3">
      <c r="A509" s="58"/>
      <c r="E509" s="600"/>
      <c r="M509" s="401"/>
    </row>
    <row r="510" spans="1:13" s="81" customFormat="1" x14ac:dyDescent="0.3">
      <c r="A510" s="58"/>
      <c r="E510" s="600"/>
      <c r="M510" s="401"/>
    </row>
    <row r="511" spans="1:13" s="81" customFormat="1" x14ac:dyDescent="0.3">
      <c r="A511" s="58"/>
      <c r="E511" s="600"/>
      <c r="M511" s="401"/>
    </row>
    <row r="512" spans="1:13" s="81" customFormat="1" x14ac:dyDescent="0.3">
      <c r="A512" s="58"/>
      <c r="E512" s="600"/>
      <c r="M512" s="401"/>
    </row>
    <row r="513" spans="1:13" s="81" customFormat="1" x14ac:dyDescent="0.3">
      <c r="A513" s="58"/>
      <c r="E513" s="600"/>
      <c r="M513" s="401"/>
    </row>
    <row r="514" spans="1:13" s="81" customFormat="1" x14ac:dyDescent="0.3">
      <c r="A514" s="58"/>
      <c r="E514" s="600"/>
      <c r="M514" s="401"/>
    </row>
    <row r="515" spans="1:13" s="81" customFormat="1" x14ac:dyDescent="0.3">
      <c r="A515" s="58"/>
      <c r="E515" s="600"/>
      <c r="M515" s="401"/>
    </row>
    <row r="516" spans="1:13" s="81" customFormat="1" x14ac:dyDescent="0.3">
      <c r="A516" s="58"/>
      <c r="E516" s="600"/>
      <c r="M516" s="401"/>
    </row>
    <row r="517" spans="1:13" s="81" customFormat="1" x14ac:dyDescent="0.3">
      <c r="A517" s="58"/>
      <c r="E517" s="600"/>
      <c r="M517" s="401"/>
    </row>
  </sheetData>
  <sheetProtection algorithmName="SHA-512" hashValue="9uNNHPCsPWixZR/OLyx02qnZjjVOu3z5zUiaq4r7OWPAJzTfctrRklm3AzrY+FpYNsAjZuYp0AObG7skY+1KmQ==" saltValue="m8Lmt6SWXTzyE0NDHI5kqQ==" spinCount="100000" sheet="1" objects="1" scenarios="1"/>
  <protectedRanges>
    <protectedRange sqref="D6:D468 G6:G468" name="Range1"/>
  </protectedRanges>
  <autoFilter ref="A3:G468" xr:uid="{35BF48EC-7C1B-4C77-9EC9-9AEDF79EA61C}"/>
  <mergeCells count="75">
    <mergeCell ref="B431:G431"/>
    <mergeCell ref="B466:G466"/>
    <mergeCell ref="A471:C471"/>
    <mergeCell ref="B473:C473"/>
    <mergeCell ref="B98:G98"/>
    <mergeCell ref="B156:G156"/>
    <mergeCell ref="B185:G185"/>
    <mergeCell ref="B427:G427"/>
    <mergeCell ref="B450:G450"/>
    <mergeCell ref="B438:G438"/>
    <mergeCell ref="B443:G443"/>
    <mergeCell ref="B453:G453"/>
    <mergeCell ref="B454:G454"/>
    <mergeCell ref="B457:G457"/>
    <mergeCell ref="B462:G462"/>
    <mergeCell ref="B398:G398"/>
    <mergeCell ref="B399:G399"/>
    <mergeCell ref="B401:G401"/>
    <mergeCell ref="B403:G403"/>
    <mergeCell ref="B411:G411"/>
    <mergeCell ref="B343:G343"/>
    <mergeCell ref="B349:G349"/>
    <mergeCell ref="B359:G359"/>
    <mergeCell ref="B364:G364"/>
    <mergeCell ref="B374:G374"/>
    <mergeCell ref="B383:G383"/>
    <mergeCell ref="B342:G342"/>
    <mergeCell ref="B283:G283"/>
    <mergeCell ref="B286:G286"/>
    <mergeCell ref="B289:G289"/>
    <mergeCell ref="B297:G297"/>
    <mergeCell ref="B299:G299"/>
    <mergeCell ref="B307:G307"/>
    <mergeCell ref="B308:G308"/>
    <mergeCell ref="B314:G314"/>
    <mergeCell ref="B325:G325"/>
    <mergeCell ref="B280:G280"/>
    <mergeCell ref="B281:G281"/>
    <mergeCell ref="B269:G269"/>
    <mergeCell ref="B180:G180"/>
    <mergeCell ref="B192:G192"/>
    <mergeCell ref="B197:G197"/>
    <mergeCell ref="B198:G198"/>
    <mergeCell ref="B205:G205"/>
    <mergeCell ref="B218:G218"/>
    <mergeCell ref="B228:G228"/>
    <mergeCell ref="B238:G238"/>
    <mergeCell ref="B241:G241"/>
    <mergeCell ref="B248:G248"/>
    <mergeCell ref="B260:G260"/>
    <mergeCell ref="B176:G176"/>
    <mergeCell ref="B57:G57"/>
    <mergeCell ref="B70:G70"/>
    <mergeCell ref="B71:G71"/>
    <mergeCell ref="B93:G93"/>
    <mergeCell ref="B104:G104"/>
    <mergeCell ref="B110:G110"/>
    <mergeCell ref="B122:G122"/>
    <mergeCell ref="B142:G142"/>
    <mergeCell ref="B143:G143"/>
    <mergeCell ref="B147:G147"/>
    <mergeCell ref="B164:G164"/>
    <mergeCell ref="B134:G134"/>
    <mergeCell ref="B53:G53"/>
    <mergeCell ref="A1:G1"/>
    <mergeCell ref="A2:F2"/>
    <mergeCell ref="B4:G4"/>
    <mergeCell ref="B5:G5"/>
    <mergeCell ref="B8:G8"/>
    <mergeCell ref="B16:G16"/>
    <mergeCell ref="B21:G21"/>
    <mergeCell ref="B23:G23"/>
    <mergeCell ref="B24:G24"/>
    <mergeCell ref="B33:G33"/>
    <mergeCell ref="B44:G44"/>
  </mergeCells>
  <dataValidations count="2">
    <dataValidation type="list" allowBlank="1" showInputMessage="1" showErrorMessage="1" sqref="D1:D190 D192:D1048576" xr:uid="{D4091C79-D618-4BE7-9340-4362D5211CFA}">
      <formula1>"0,1,2"</formula1>
    </dataValidation>
    <dataValidation type="list" allowBlank="1" showErrorMessage="1" sqref="D191" xr:uid="{556C5590-3CEF-4B15-B178-D4CA348667A2}">
      <formula1>$L$1:$N$1</formula1>
    </dataValidation>
  </dataValidations>
  <pageMargins left="0.7" right="0.7" top="0.75" bottom="0.75" header="0" footer="0"/>
  <pageSetup paperSize="9" scale="2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97"/>
  <sheetViews>
    <sheetView zoomScale="56" zoomScaleNormal="60" workbookViewId="0">
      <selection activeCell="C12" sqref="C12"/>
    </sheetView>
  </sheetViews>
  <sheetFormatPr defaultColWidth="14.453125" defaultRowHeight="15" x14ac:dyDescent="0.3"/>
  <cols>
    <col min="1" max="1" width="18.1796875" style="44" customWidth="1"/>
    <col min="2" max="2" width="49.1796875" style="20" bestFit="1" customWidth="1"/>
    <col min="3" max="3" width="60.54296875" style="20" customWidth="1"/>
    <col min="4" max="4" width="23.26953125" style="20" customWidth="1"/>
    <col min="5" max="5" width="14.54296875" style="564" customWidth="1"/>
    <col min="6" max="6" width="57.08984375" style="20" customWidth="1"/>
    <col min="7" max="7" width="59.26953125" style="428" customWidth="1"/>
    <col min="8" max="10" width="6.1796875" style="533" hidden="1" customWidth="1"/>
    <col min="11" max="15" width="6.1796875" style="533" customWidth="1"/>
    <col min="16" max="16" width="6.1796875" style="439" customWidth="1"/>
    <col min="17" max="17" width="9.08984375" style="439" customWidth="1"/>
    <col min="18" max="18" width="8.7265625" style="436" customWidth="1"/>
    <col min="19" max="26" width="8.7265625" style="20" customWidth="1"/>
    <col min="27" max="16384" width="14.453125" style="20"/>
  </cols>
  <sheetData>
    <row r="1" spans="1:13" ht="34" customHeight="1" x14ac:dyDescent="0.3">
      <c r="A1" s="669" t="s">
        <v>137</v>
      </c>
      <c r="B1" s="670"/>
      <c r="C1" s="670"/>
      <c r="D1" s="670"/>
      <c r="E1" s="670"/>
      <c r="F1" s="670"/>
      <c r="G1" s="670"/>
      <c r="K1" s="440">
        <v>0</v>
      </c>
      <c r="L1" s="440">
        <v>1</v>
      </c>
      <c r="M1" s="440">
        <v>2</v>
      </c>
    </row>
    <row r="2" spans="1:13" ht="48.5" customHeight="1" x14ac:dyDescent="0.55000000000000004">
      <c r="A2" s="667" t="s">
        <v>138</v>
      </c>
      <c r="B2" s="668"/>
      <c r="C2" s="668"/>
      <c r="D2" s="668"/>
      <c r="E2" s="668"/>
      <c r="F2" s="668"/>
      <c r="G2" s="519" t="b">
        <f>'Hospital Score'!C5</f>
        <v>1</v>
      </c>
    </row>
    <row r="3" spans="1:13" ht="45" x14ac:dyDescent="0.3">
      <c r="A3" s="17" t="s">
        <v>139</v>
      </c>
      <c r="B3" s="17" t="s">
        <v>140</v>
      </c>
      <c r="C3" s="17" t="s">
        <v>141</v>
      </c>
      <c r="D3" s="21" t="s">
        <v>142</v>
      </c>
      <c r="E3" s="17" t="s">
        <v>143</v>
      </c>
      <c r="F3" s="17" t="s">
        <v>144</v>
      </c>
      <c r="G3" s="427" t="s">
        <v>145</v>
      </c>
      <c r="H3" s="533" t="s">
        <v>4182</v>
      </c>
      <c r="I3" s="533" t="s">
        <v>4183</v>
      </c>
      <c r="J3" s="533" t="s">
        <v>4184</v>
      </c>
    </row>
    <row r="4" spans="1:13" x14ac:dyDescent="0.3">
      <c r="A4" s="37" t="s">
        <v>146</v>
      </c>
      <c r="B4" s="664" t="s">
        <v>147</v>
      </c>
      <c r="C4" s="665"/>
      <c r="D4" s="665"/>
      <c r="E4" s="665"/>
      <c r="F4" s="665"/>
      <c r="G4" s="665"/>
      <c r="H4" s="533">
        <f>H5+H14+H20+H23</f>
        <v>15</v>
      </c>
      <c r="I4" s="533">
        <f>I5+I14+I20+I23</f>
        <v>30</v>
      </c>
      <c r="J4" s="534">
        <f>H4/I4</f>
        <v>0.5</v>
      </c>
    </row>
    <row r="5" spans="1:13" x14ac:dyDescent="0.3">
      <c r="A5" s="38" t="s">
        <v>148</v>
      </c>
      <c r="B5" s="657" t="s">
        <v>4169</v>
      </c>
      <c r="C5" s="658"/>
      <c r="D5" s="658"/>
      <c r="E5" s="658"/>
      <c r="F5" s="658"/>
      <c r="G5" s="658"/>
      <c r="H5" s="533">
        <f>SUM(D6:D13)</f>
        <v>7</v>
      </c>
      <c r="I5" s="533">
        <f>COUNT(D6:D13)*2</f>
        <v>14</v>
      </c>
      <c r="J5" s="534">
        <f>H5/I5</f>
        <v>0.5</v>
      </c>
    </row>
    <row r="6" spans="1:13" ht="75" x14ac:dyDescent="0.3">
      <c r="A6" s="38" t="s">
        <v>150</v>
      </c>
      <c r="B6" s="23" t="s">
        <v>151</v>
      </c>
      <c r="C6" s="24" t="s">
        <v>152</v>
      </c>
      <c r="D6" s="25">
        <v>1</v>
      </c>
      <c r="E6" s="25" t="s">
        <v>153</v>
      </c>
      <c r="F6" s="23" t="s">
        <v>154</v>
      </c>
    </row>
    <row r="7" spans="1:13" ht="45" hidden="1" x14ac:dyDescent="0.3">
      <c r="A7" s="40" t="s">
        <v>155</v>
      </c>
      <c r="B7" s="56" t="s">
        <v>156</v>
      </c>
      <c r="C7" s="54" t="s">
        <v>157</v>
      </c>
      <c r="D7" s="25"/>
      <c r="E7" s="57" t="s">
        <v>153</v>
      </c>
      <c r="F7" s="56" t="s">
        <v>158</v>
      </c>
    </row>
    <row r="8" spans="1:13" ht="30" x14ac:dyDescent="0.3">
      <c r="A8" s="38" t="s">
        <v>159</v>
      </c>
      <c r="B8" s="23" t="s">
        <v>160</v>
      </c>
      <c r="C8" s="24" t="s">
        <v>161</v>
      </c>
      <c r="D8" s="25">
        <v>1</v>
      </c>
      <c r="E8" s="25" t="s">
        <v>153</v>
      </c>
      <c r="F8" s="24" t="s">
        <v>162</v>
      </c>
    </row>
    <row r="9" spans="1:13" ht="30" x14ac:dyDescent="0.3">
      <c r="A9" s="38" t="s">
        <v>163</v>
      </c>
      <c r="B9" s="23" t="s">
        <v>164</v>
      </c>
      <c r="C9" s="24" t="s">
        <v>165</v>
      </c>
      <c r="D9" s="25">
        <v>1</v>
      </c>
      <c r="E9" s="25" t="s">
        <v>153</v>
      </c>
      <c r="F9" s="24" t="s">
        <v>166</v>
      </c>
    </row>
    <row r="10" spans="1:13" x14ac:dyDescent="0.3">
      <c r="A10" s="38" t="s">
        <v>167</v>
      </c>
      <c r="B10" s="23" t="s">
        <v>168</v>
      </c>
      <c r="C10" s="24" t="s">
        <v>169</v>
      </c>
      <c r="D10" s="25">
        <v>1</v>
      </c>
      <c r="E10" s="25" t="s">
        <v>153</v>
      </c>
      <c r="F10" s="24" t="s">
        <v>170</v>
      </c>
    </row>
    <row r="11" spans="1:13" ht="30" x14ac:dyDescent="0.3">
      <c r="A11" s="38" t="s">
        <v>146</v>
      </c>
      <c r="B11" s="23"/>
      <c r="C11" s="24" t="s">
        <v>171</v>
      </c>
      <c r="D11" s="25">
        <v>1</v>
      </c>
      <c r="E11" s="25" t="s">
        <v>153</v>
      </c>
      <c r="F11" s="24" t="s">
        <v>172</v>
      </c>
    </row>
    <row r="12" spans="1:13" ht="30" x14ac:dyDescent="0.3">
      <c r="A12" s="38" t="s">
        <v>173</v>
      </c>
      <c r="B12" s="23" t="s">
        <v>174</v>
      </c>
      <c r="C12" s="24" t="s">
        <v>175</v>
      </c>
      <c r="D12" s="25">
        <v>1</v>
      </c>
      <c r="E12" s="25" t="s">
        <v>176</v>
      </c>
      <c r="F12" s="23" t="s">
        <v>177</v>
      </c>
    </row>
    <row r="13" spans="1:13" ht="30" x14ac:dyDescent="0.3">
      <c r="A13" s="38" t="s">
        <v>178</v>
      </c>
      <c r="B13" s="23" t="s">
        <v>179</v>
      </c>
      <c r="C13" s="24" t="s">
        <v>180</v>
      </c>
      <c r="D13" s="25">
        <v>1</v>
      </c>
      <c r="E13" s="25" t="s">
        <v>153</v>
      </c>
      <c r="F13" s="24" t="s">
        <v>181</v>
      </c>
    </row>
    <row r="14" spans="1:13" x14ac:dyDescent="0.3">
      <c r="A14" s="38" t="s">
        <v>182</v>
      </c>
      <c r="B14" s="657" t="s">
        <v>4170</v>
      </c>
      <c r="C14" s="658"/>
      <c r="D14" s="658"/>
      <c r="E14" s="658"/>
      <c r="F14" s="658"/>
      <c r="G14" s="658"/>
      <c r="H14" s="533">
        <f>SUM(D15:D19)</f>
        <v>5</v>
      </c>
      <c r="I14" s="533">
        <f>COUNT(D15:D19)*2</f>
        <v>10</v>
      </c>
      <c r="J14" s="534">
        <f>H14/I14</f>
        <v>0.5</v>
      </c>
    </row>
    <row r="15" spans="1:13" x14ac:dyDescent="0.3">
      <c r="A15" s="38" t="s">
        <v>184</v>
      </c>
      <c r="B15" s="23" t="s">
        <v>185</v>
      </c>
      <c r="C15" s="23" t="s">
        <v>186</v>
      </c>
      <c r="D15" s="25">
        <v>1</v>
      </c>
      <c r="E15" s="25" t="s">
        <v>153</v>
      </c>
      <c r="F15" s="23"/>
    </row>
    <row r="16" spans="1:13" x14ac:dyDescent="0.3">
      <c r="A16" s="38"/>
      <c r="B16" s="23"/>
      <c r="C16" s="23" t="s">
        <v>187</v>
      </c>
      <c r="D16" s="25">
        <v>1</v>
      </c>
      <c r="E16" s="25" t="s">
        <v>188</v>
      </c>
      <c r="F16" s="23" t="s">
        <v>189</v>
      </c>
    </row>
    <row r="17" spans="1:10" x14ac:dyDescent="0.3">
      <c r="A17" s="38" t="s">
        <v>190</v>
      </c>
      <c r="B17" s="23" t="s">
        <v>191</v>
      </c>
      <c r="C17" s="24" t="s">
        <v>192</v>
      </c>
      <c r="D17" s="25">
        <v>1</v>
      </c>
      <c r="E17" s="25" t="s">
        <v>153</v>
      </c>
      <c r="F17" s="23" t="s">
        <v>193</v>
      </c>
    </row>
    <row r="18" spans="1:10" ht="30" x14ac:dyDescent="0.3">
      <c r="A18" s="38"/>
      <c r="B18" s="23"/>
      <c r="C18" s="24" t="s">
        <v>194</v>
      </c>
      <c r="D18" s="25">
        <v>1</v>
      </c>
      <c r="E18" s="25" t="s">
        <v>153</v>
      </c>
      <c r="F18" s="23"/>
    </row>
    <row r="19" spans="1:10" ht="30" x14ac:dyDescent="0.3">
      <c r="A19" s="38" t="s">
        <v>195</v>
      </c>
      <c r="B19" s="23" t="s">
        <v>196</v>
      </c>
      <c r="C19" s="24" t="s">
        <v>197</v>
      </c>
      <c r="D19" s="25">
        <v>1</v>
      </c>
      <c r="E19" s="25" t="s">
        <v>153</v>
      </c>
      <c r="F19" s="23"/>
    </row>
    <row r="20" spans="1:10" x14ac:dyDescent="0.3">
      <c r="A20" s="38" t="s">
        <v>198</v>
      </c>
      <c r="B20" s="666" t="s">
        <v>199</v>
      </c>
      <c r="C20" s="658"/>
      <c r="D20" s="658"/>
      <c r="E20" s="658"/>
      <c r="F20" s="658"/>
      <c r="G20" s="658"/>
      <c r="H20" s="533">
        <f>SUM(D21:D22)</f>
        <v>2</v>
      </c>
      <c r="I20" s="533">
        <f>COUNT(D21:D22)*2</f>
        <v>4</v>
      </c>
      <c r="J20" s="534">
        <f>H20/I20</f>
        <v>0.5</v>
      </c>
    </row>
    <row r="21" spans="1:10" x14ac:dyDescent="0.3">
      <c r="A21" s="38" t="s">
        <v>200</v>
      </c>
      <c r="B21" s="23" t="s">
        <v>201</v>
      </c>
      <c r="C21" s="20" t="s">
        <v>202</v>
      </c>
      <c r="D21" s="25">
        <v>1</v>
      </c>
      <c r="E21" s="564" t="s">
        <v>153</v>
      </c>
      <c r="F21" s="23" t="s">
        <v>203</v>
      </c>
    </row>
    <row r="22" spans="1:10" ht="30" x14ac:dyDescent="0.3">
      <c r="A22" s="38" t="s">
        <v>204</v>
      </c>
      <c r="B22" s="23" t="s">
        <v>205</v>
      </c>
      <c r="C22" s="23" t="s">
        <v>206</v>
      </c>
      <c r="D22" s="25">
        <v>1</v>
      </c>
      <c r="E22" s="564" t="s">
        <v>153</v>
      </c>
      <c r="F22" s="23"/>
    </row>
    <row r="23" spans="1:10" x14ac:dyDescent="0.3">
      <c r="A23" s="38" t="s">
        <v>207</v>
      </c>
      <c r="B23" s="657" t="s">
        <v>26</v>
      </c>
      <c r="C23" s="658"/>
      <c r="D23" s="658"/>
      <c r="E23" s="658"/>
      <c r="F23" s="658"/>
      <c r="G23" s="658"/>
      <c r="H23" s="533">
        <f>SUM(D24)</f>
        <v>1</v>
      </c>
      <c r="I23" s="533">
        <f>COUNT(D24)*2</f>
        <v>2</v>
      </c>
      <c r="J23" s="534">
        <f>H23/I23</f>
        <v>0.5</v>
      </c>
    </row>
    <row r="24" spans="1:10" ht="45" x14ac:dyDescent="0.3">
      <c r="A24" s="38" t="s">
        <v>208</v>
      </c>
      <c r="B24" s="23" t="s">
        <v>209</v>
      </c>
      <c r="C24" s="24" t="s">
        <v>210</v>
      </c>
      <c r="D24" s="25">
        <v>1</v>
      </c>
      <c r="E24" s="25" t="s">
        <v>153</v>
      </c>
      <c r="F24" s="24" t="s">
        <v>211</v>
      </c>
    </row>
    <row r="25" spans="1:10" x14ac:dyDescent="0.3">
      <c r="A25" s="37" t="s">
        <v>146</v>
      </c>
      <c r="B25" s="664" t="s">
        <v>212</v>
      </c>
      <c r="C25" s="665"/>
      <c r="D25" s="665"/>
      <c r="E25" s="665"/>
      <c r="F25" s="665"/>
      <c r="G25" s="665"/>
      <c r="H25" s="533">
        <f>H26+H35+H45+H51+H57</f>
        <v>30</v>
      </c>
      <c r="I25" s="533">
        <f>I26+I35+I45+I51+I57</f>
        <v>60</v>
      </c>
      <c r="J25" s="534">
        <f>H25/I25</f>
        <v>0.5</v>
      </c>
    </row>
    <row r="26" spans="1:10" x14ac:dyDescent="0.3">
      <c r="A26" s="39" t="s">
        <v>213</v>
      </c>
      <c r="B26" s="657" t="s">
        <v>214</v>
      </c>
      <c r="C26" s="658"/>
      <c r="D26" s="658"/>
      <c r="E26" s="658"/>
      <c r="F26" s="658"/>
      <c r="G26" s="658"/>
      <c r="H26" s="533">
        <f>SUM(D27:D34)</f>
        <v>8</v>
      </c>
      <c r="I26" s="533">
        <f>COUNT(D27:D34)*2</f>
        <v>16</v>
      </c>
      <c r="J26" s="534">
        <f>H26/I26</f>
        <v>0.5</v>
      </c>
    </row>
    <row r="27" spans="1:10" ht="30" x14ac:dyDescent="0.3">
      <c r="A27" s="38" t="s">
        <v>215</v>
      </c>
      <c r="B27" s="27" t="s">
        <v>216</v>
      </c>
      <c r="C27" s="23" t="s">
        <v>217</v>
      </c>
      <c r="D27" s="25">
        <v>1</v>
      </c>
      <c r="E27" s="25" t="s">
        <v>218</v>
      </c>
      <c r="F27" s="23" t="s">
        <v>219</v>
      </c>
    </row>
    <row r="28" spans="1:10" x14ac:dyDescent="0.3">
      <c r="A28" s="38" t="s">
        <v>146</v>
      </c>
      <c r="B28" s="27"/>
      <c r="C28" s="23" t="s">
        <v>220</v>
      </c>
      <c r="D28" s="25">
        <v>1</v>
      </c>
      <c r="E28" s="25" t="s">
        <v>221</v>
      </c>
      <c r="F28" s="23" t="s">
        <v>222</v>
      </c>
    </row>
    <row r="29" spans="1:10" ht="30" x14ac:dyDescent="0.3">
      <c r="A29" s="38" t="s">
        <v>223</v>
      </c>
      <c r="B29" s="27" t="s">
        <v>224</v>
      </c>
      <c r="C29" s="23" t="s">
        <v>225</v>
      </c>
      <c r="D29" s="25">
        <v>1</v>
      </c>
      <c r="E29" s="25" t="s">
        <v>221</v>
      </c>
      <c r="F29" s="23"/>
    </row>
    <row r="30" spans="1:10" ht="30" x14ac:dyDescent="0.3">
      <c r="A30" s="38" t="s">
        <v>146</v>
      </c>
      <c r="B30" s="27"/>
      <c r="C30" s="23" t="s">
        <v>226</v>
      </c>
      <c r="D30" s="25">
        <v>1</v>
      </c>
      <c r="E30" s="25" t="s">
        <v>221</v>
      </c>
      <c r="F30" s="23"/>
    </row>
    <row r="31" spans="1:10" x14ac:dyDescent="0.3">
      <c r="A31" s="38" t="s">
        <v>146</v>
      </c>
      <c r="B31" s="27"/>
      <c r="C31" s="23" t="s">
        <v>227</v>
      </c>
      <c r="D31" s="25">
        <v>1</v>
      </c>
      <c r="E31" s="25" t="s">
        <v>221</v>
      </c>
      <c r="F31" s="23"/>
    </row>
    <row r="32" spans="1:10" ht="30" x14ac:dyDescent="0.3">
      <c r="A32" s="38" t="s">
        <v>146</v>
      </c>
      <c r="B32" s="27"/>
      <c r="C32" s="23" t="s">
        <v>228</v>
      </c>
      <c r="D32" s="25">
        <v>1</v>
      </c>
      <c r="E32" s="25" t="s">
        <v>221</v>
      </c>
      <c r="F32" s="23"/>
    </row>
    <row r="33" spans="1:10" ht="30" x14ac:dyDescent="0.3">
      <c r="A33" s="38" t="s">
        <v>229</v>
      </c>
      <c r="B33" s="27" t="s">
        <v>230</v>
      </c>
      <c r="C33" s="23" t="s">
        <v>231</v>
      </c>
      <c r="D33" s="25">
        <v>1</v>
      </c>
      <c r="E33" s="25" t="s">
        <v>221</v>
      </c>
      <c r="F33" s="23"/>
    </row>
    <row r="34" spans="1:10" ht="30" x14ac:dyDescent="0.3">
      <c r="A34" s="38" t="s">
        <v>232</v>
      </c>
      <c r="B34" s="27" t="s">
        <v>233</v>
      </c>
      <c r="C34" s="23" t="s">
        <v>234</v>
      </c>
      <c r="D34" s="25">
        <v>1</v>
      </c>
      <c r="E34" s="25" t="s">
        <v>235</v>
      </c>
      <c r="F34" s="23"/>
    </row>
    <row r="35" spans="1:10" x14ac:dyDescent="0.3">
      <c r="A35" s="38" t="s">
        <v>236</v>
      </c>
      <c r="B35" s="657" t="s">
        <v>4550</v>
      </c>
      <c r="C35" s="658"/>
      <c r="D35" s="658"/>
      <c r="E35" s="658"/>
      <c r="F35" s="658"/>
      <c r="G35" s="658"/>
      <c r="H35" s="533">
        <f>SUM(D36:D44)</f>
        <v>9</v>
      </c>
      <c r="I35" s="533">
        <f>COUNT(D36:D44)*2</f>
        <v>18</v>
      </c>
      <c r="J35" s="534">
        <f>H35/I35</f>
        <v>0.5</v>
      </c>
    </row>
    <row r="36" spans="1:10" ht="30" x14ac:dyDescent="0.3">
      <c r="A36" s="38" t="s">
        <v>237</v>
      </c>
      <c r="B36" s="23" t="s">
        <v>238</v>
      </c>
      <c r="C36" s="23" t="s">
        <v>239</v>
      </c>
      <c r="D36" s="25">
        <v>1</v>
      </c>
      <c r="E36" s="25" t="s">
        <v>221</v>
      </c>
      <c r="F36" s="23"/>
    </row>
    <row r="37" spans="1:10" ht="30" x14ac:dyDescent="0.3">
      <c r="A37" s="38" t="s">
        <v>146</v>
      </c>
      <c r="B37" s="23"/>
      <c r="C37" s="23" t="s">
        <v>240</v>
      </c>
      <c r="D37" s="25">
        <v>1</v>
      </c>
      <c r="E37" s="25" t="s">
        <v>241</v>
      </c>
      <c r="F37" s="23"/>
    </row>
    <row r="38" spans="1:10" ht="30" x14ac:dyDescent="0.3">
      <c r="A38" s="38" t="s">
        <v>146</v>
      </c>
      <c r="B38" s="23"/>
      <c r="C38" s="23" t="s">
        <v>242</v>
      </c>
      <c r="D38" s="25">
        <v>1</v>
      </c>
      <c r="E38" s="25" t="s">
        <v>243</v>
      </c>
      <c r="F38" s="23"/>
    </row>
    <row r="39" spans="1:10" ht="30" x14ac:dyDescent="0.3">
      <c r="A39" s="38" t="s">
        <v>146</v>
      </c>
      <c r="B39" s="23"/>
      <c r="C39" s="23" t="s">
        <v>244</v>
      </c>
      <c r="D39" s="25">
        <v>1</v>
      </c>
      <c r="E39" s="25" t="s">
        <v>245</v>
      </c>
      <c r="F39" s="23"/>
    </row>
    <row r="40" spans="1:10" ht="30" x14ac:dyDescent="0.3">
      <c r="A40" s="38"/>
      <c r="B40" s="23"/>
      <c r="C40" s="23" t="s">
        <v>246</v>
      </c>
      <c r="D40" s="25">
        <v>1</v>
      </c>
      <c r="E40" s="25" t="s">
        <v>247</v>
      </c>
      <c r="F40" s="23"/>
    </row>
    <row r="41" spans="1:10" ht="30" x14ac:dyDescent="0.3">
      <c r="A41" s="38"/>
      <c r="B41" s="23"/>
      <c r="C41" s="23" t="s">
        <v>248</v>
      </c>
      <c r="D41" s="25">
        <v>1</v>
      </c>
      <c r="E41" s="25" t="s">
        <v>245</v>
      </c>
      <c r="F41" s="23"/>
    </row>
    <row r="42" spans="1:10" ht="30" x14ac:dyDescent="0.3">
      <c r="A42" s="38" t="s">
        <v>249</v>
      </c>
      <c r="B42" s="28" t="s">
        <v>250</v>
      </c>
      <c r="C42" s="23" t="s">
        <v>251</v>
      </c>
      <c r="D42" s="25">
        <v>1</v>
      </c>
      <c r="E42" s="25" t="s">
        <v>221</v>
      </c>
      <c r="F42" s="23"/>
    </row>
    <row r="43" spans="1:10" x14ac:dyDescent="0.3">
      <c r="A43" s="38"/>
      <c r="B43" s="23"/>
      <c r="C43" s="23" t="s">
        <v>252</v>
      </c>
      <c r="D43" s="25">
        <v>1</v>
      </c>
      <c r="E43" s="25" t="s">
        <v>221</v>
      </c>
      <c r="F43" s="23"/>
    </row>
    <row r="44" spans="1:10" ht="45" x14ac:dyDescent="0.3">
      <c r="A44" s="38"/>
      <c r="B44" s="23"/>
      <c r="C44" s="23" t="s">
        <v>253</v>
      </c>
      <c r="D44" s="25">
        <v>1</v>
      </c>
      <c r="E44" s="25" t="s">
        <v>221</v>
      </c>
      <c r="F44" s="23" t="s">
        <v>254</v>
      </c>
    </row>
    <row r="45" spans="1:10" x14ac:dyDescent="0.3">
      <c r="A45" s="38" t="s">
        <v>255</v>
      </c>
      <c r="B45" s="657" t="s">
        <v>256</v>
      </c>
      <c r="C45" s="658"/>
      <c r="D45" s="658"/>
      <c r="E45" s="658"/>
      <c r="F45" s="658"/>
      <c r="G45" s="658"/>
      <c r="H45" s="533">
        <f>SUM(D46:D50)</f>
        <v>5</v>
      </c>
      <c r="I45" s="533">
        <f>COUNT(D46:D50)*2</f>
        <v>10</v>
      </c>
      <c r="J45" s="534">
        <f>H45/I45</f>
        <v>0.5</v>
      </c>
    </row>
    <row r="46" spans="1:10" ht="30" x14ac:dyDescent="0.3">
      <c r="A46" s="38" t="s">
        <v>257</v>
      </c>
      <c r="B46" s="23" t="s">
        <v>258</v>
      </c>
      <c r="C46" s="23" t="s">
        <v>259</v>
      </c>
      <c r="D46" s="25">
        <v>1</v>
      </c>
      <c r="E46" s="25" t="s">
        <v>221</v>
      </c>
      <c r="F46" s="23" t="s">
        <v>260</v>
      </c>
    </row>
    <row r="47" spans="1:10" ht="30" x14ac:dyDescent="0.3">
      <c r="A47" s="38" t="s">
        <v>261</v>
      </c>
      <c r="B47" s="23" t="s">
        <v>262</v>
      </c>
      <c r="C47" s="23" t="s">
        <v>263</v>
      </c>
      <c r="D47" s="25">
        <v>1</v>
      </c>
      <c r="E47" s="25" t="s">
        <v>153</v>
      </c>
      <c r="F47" s="23"/>
    </row>
    <row r="48" spans="1:10" ht="30" x14ac:dyDescent="0.3">
      <c r="A48" s="38"/>
      <c r="B48" s="23"/>
      <c r="C48" s="23" t="s">
        <v>264</v>
      </c>
      <c r="D48" s="25">
        <v>1</v>
      </c>
      <c r="E48" s="25" t="s">
        <v>153</v>
      </c>
      <c r="F48" s="23"/>
    </row>
    <row r="49" spans="1:10" ht="45" x14ac:dyDescent="0.3">
      <c r="A49" s="38" t="s">
        <v>265</v>
      </c>
      <c r="B49" s="23" t="s">
        <v>266</v>
      </c>
      <c r="C49" s="23" t="s">
        <v>267</v>
      </c>
      <c r="D49" s="25">
        <v>1</v>
      </c>
      <c r="E49" s="25" t="s">
        <v>268</v>
      </c>
      <c r="F49" s="23"/>
    </row>
    <row r="50" spans="1:10" ht="60" x14ac:dyDescent="0.3">
      <c r="A50" s="38" t="s">
        <v>269</v>
      </c>
      <c r="B50" s="23" t="s">
        <v>270</v>
      </c>
      <c r="C50" s="23" t="s">
        <v>271</v>
      </c>
      <c r="D50" s="25">
        <v>1</v>
      </c>
      <c r="E50" s="25" t="s">
        <v>153</v>
      </c>
      <c r="F50" s="23"/>
    </row>
    <row r="51" spans="1:10" x14ac:dyDescent="0.3">
      <c r="A51" s="38" t="s">
        <v>272</v>
      </c>
      <c r="B51" s="657" t="s">
        <v>34</v>
      </c>
      <c r="C51" s="658"/>
      <c r="D51" s="658"/>
      <c r="E51" s="658"/>
      <c r="F51" s="658"/>
      <c r="G51" s="658"/>
      <c r="H51" s="533">
        <f>SUM(D52:D56)</f>
        <v>5</v>
      </c>
      <c r="I51" s="533">
        <f>COUNT(D52:D56)*2</f>
        <v>10</v>
      </c>
      <c r="J51" s="534">
        <f>H51/I51</f>
        <v>0.5</v>
      </c>
    </row>
    <row r="52" spans="1:10" ht="45" x14ac:dyDescent="0.3">
      <c r="A52" s="38" t="s">
        <v>273</v>
      </c>
      <c r="B52" s="23" t="s">
        <v>274</v>
      </c>
      <c r="C52" s="23" t="s">
        <v>275</v>
      </c>
      <c r="D52" s="25">
        <v>1</v>
      </c>
      <c r="E52" s="25" t="s">
        <v>176</v>
      </c>
      <c r="F52" s="23" t="s">
        <v>276</v>
      </c>
    </row>
    <row r="53" spans="1:10" ht="30" x14ac:dyDescent="0.3">
      <c r="A53" s="38" t="s">
        <v>277</v>
      </c>
      <c r="B53" s="23" t="s">
        <v>278</v>
      </c>
      <c r="C53" s="23" t="s">
        <v>279</v>
      </c>
      <c r="D53" s="25">
        <v>1</v>
      </c>
      <c r="E53" s="25" t="s">
        <v>218</v>
      </c>
      <c r="F53" s="23"/>
    </row>
    <row r="54" spans="1:10" x14ac:dyDescent="0.3">
      <c r="A54" s="38" t="s">
        <v>280</v>
      </c>
      <c r="B54" s="23" t="s">
        <v>281</v>
      </c>
      <c r="C54" s="23" t="s">
        <v>282</v>
      </c>
      <c r="D54" s="25">
        <v>1</v>
      </c>
      <c r="E54" s="25" t="s">
        <v>283</v>
      </c>
      <c r="F54" s="23"/>
    </row>
    <row r="55" spans="1:10" ht="30" x14ac:dyDescent="0.3">
      <c r="A55" s="38" t="s">
        <v>284</v>
      </c>
      <c r="B55" s="23" t="s">
        <v>285</v>
      </c>
      <c r="C55" s="24" t="s">
        <v>286</v>
      </c>
      <c r="D55" s="25">
        <v>1</v>
      </c>
      <c r="E55" s="25" t="s">
        <v>287</v>
      </c>
      <c r="F55" s="23" t="s">
        <v>288</v>
      </c>
    </row>
    <row r="56" spans="1:10" ht="30" x14ac:dyDescent="0.3">
      <c r="A56" s="38" t="s">
        <v>289</v>
      </c>
      <c r="B56" s="23" t="s">
        <v>290</v>
      </c>
      <c r="C56" s="24" t="s">
        <v>291</v>
      </c>
      <c r="D56" s="25">
        <v>1</v>
      </c>
      <c r="E56" s="25" t="s">
        <v>218</v>
      </c>
      <c r="F56" s="23" t="s">
        <v>292</v>
      </c>
    </row>
    <row r="57" spans="1:10" x14ac:dyDescent="0.3">
      <c r="A57" s="38" t="s">
        <v>293</v>
      </c>
      <c r="B57" s="657" t="s">
        <v>36</v>
      </c>
      <c r="C57" s="658"/>
      <c r="D57" s="658"/>
      <c r="E57" s="658"/>
      <c r="F57" s="658"/>
      <c r="G57" s="658"/>
      <c r="H57" s="533">
        <f>SUM(D58:D60)</f>
        <v>3</v>
      </c>
      <c r="I57" s="533">
        <f>COUNT(D58:D60)*2</f>
        <v>6</v>
      </c>
      <c r="J57" s="534">
        <f>H57/I57</f>
        <v>0.5</v>
      </c>
    </row>
    <row r="58" spans="1:10" ht="45" x14ac:dyDescent="0.3">
      <c r="A58" s="38" t="s">
        <v>294</v>
      </c>
      <c r="B58" s="23" t="s">
        <v>295</v>
      </c>
      <c r="C58" s="23" t="s">
        <v>296</v>
      </c>
      <c r="D58" s="25">
        <v>1</v>
      </c>
      <c r="E58" s="25" t="s">
        <v>297</v>
      </c>
      <c r="F58" s="23"/>
    </row>
    <row r="59" spans="1:10" ht="30" x14ac:dyDescent="0.3">
      <c r="A59" s="38" t="s">
        <v>298</v>
      </c>
      <c r="B59" s="23" t="s">
        <v>299</v>
      </c>
      <c r="C59" s="23" t="s">
        <v>300</v>
      </c>
      <c r="D59" s="25">
        <v>1</v>
      </c>
      <c r="E59" s="25" t="s">
        <v>297</v>
      </c>
      <c r="F59" s="23"/>
    </row>
    <row r="60" spans="1:10" ht="30" x14ac:dyDescent="0.3">
      <c r="A60" s="38" t="s">
        <v>301</v>
      </c>
      <c r="B60" s="23" t="s">
        <v>302</v>
      </c>
      <c r="C60" s="23" t="s">
        <v>303</v>
      </c>
      <c r="D60" s="25">
        <v>1</v>
      </c>
      <c r="E60" s="25" t="s">
        <v>297</v>
      </c>
      <c r="F60" s="23"/>
    </row>
    <row r="61" spans="1:10" x14ac:dyDescent="0.3">
      <c r="A61" s="37" t="s">
        <v>146</v>
      </c>
      <c r="B61" s="664" t="s">
        <v>304</v>
      </c>
      <c r="C61" s="665"/>
      <c r="D61" s="665"/>
      <c r="E61" s="665"/>
      <c r="F61" s="665"/>
      <c r="G61" s="665"/>
      <c r="H61" s="533">
        <f>H62+H88+H93+H98+H104+H121+H134</f>
        <v>75</v>
      </c>
      <c r="I61" s="533">
        <f>I62+I88+I93+I98+I104+I121+I134</f>
        <v>150</v>
      </c>
      <c r="J61" s="534">
        <f>H61/I61</f>
        <v>0.5</v>
      </c>
    </row>
    <row r="62" spans="1:10" x14ac:dyDescent="0.3">
      <c r="A62" s="38" t="s">
        <v>305</v>
      </c>
      <c r="B62" s="657" t="s">
        <v>39</v>
      </c>
      <c r="C62" s="658"/>
      <c r="D62" s="658"/>
      <c r="E62" s="658"/>
      <c r="F62" s="658"/>
      <c r="G62" s="658"/>
      <c r="H62" s="533">
        <f>SUM(D63:D87)</f>
        <v>24</v>
      </c>
      <c r="I62" s="533">
        <f>COUNT(D63:D87)*2</f>
        <v>48</v>
      </c>
      <c r="J62" s="534">
        <f>H62/I62</f>
        <v>0.5</v>
      </c>
    </row>
    <row r="63" spans="1:10" ht="30" x14ac:dyDescent="0.3">
      <c r="A63" s="38" t="s">
        <v>306</v>
      </c>
      <c r="B63" s="23" t="s">
        <v>307</v>
      </c>
      <c r="C63" s="24" t="s">
        <v>308</v>
      </c>
      <c r="D63" s="25">
        <v>1</v>
      </c>
      <c r="E63" s="25" t="s">
        <v>218</v>
      </c>
      <c r="F63" s="24"/>
    </row>
    <row r="64" spans="1:10" x14ac:dyDescent="0.3">
      <c r="A64" s="38" t="s">
        <v>309</v>
      </c>
      <c r="B64" s="27" t="s">
        <v>310</v>
      </c>
      <c r="C64" s="24" t="s">
        <v>311</v>
      </c>
      <c r="D64" s="25">
        <v>1</v>
      </c>
      <c r="E64" s="25" t="s">
        <v>218</v>
      </c>
      <c r="F64" s="23"/>
    </row>
    <row r="65" spans="1:6" x14ac:dyDescent="0.3">
      <c r="A65" s="38" t="s">
        <v>146</v>
      </c>
      <c r="B65" s="27"/>
      <c r="C65" s="24" t="s">
        <v>312</v>
      </c>
      <c r="D65" s="25">
        <v>1</v>
      </c>
      <c r="E65" s="25" t="s">
        <v>218</v>
      </c>
      <c r="F65" s="23"/>
    </row>
    <row r="66" spans="1:6" x14ac:dyDescent="0.3">
      <c r="A66" s="38" t="s">
        <v>146</v>
      </c>
      <c r="B66" s="27"/>
      <c r="C66" s="24" t="s">
        <v>313</v>
      </c>
      <c r="D66" s="25">
        <v>1</v>
      </c>
      <c r="E66" s="25" t="s">
        <v>218</v>
      </c>
      <c r="F66" s="23" t="s">
        <v>314</v>
      </c>
    </row>
    <row r="67" spans="1:6" ht="30" x14ac:dyDescent="0.3">
      <c r="A67" s="38" t="s">
        <v>315</v>
      </c>
      <c r="B67" s="23" t="s">
        <v>316</v>
      </c>
      <c r="C67" s="24" t="s">
        <v>317</v>
      </c>
      <c r="D67" s="25">
        <v>1</v>
      </c>
      <c r="E67" s="25" t="s">
        <v>218</v>
      </c>
      <c r="F67" s="23"/>
    </row>
    <row r="68" spans="1:6" x14ac:dyDescent="0.3">
      <c r="A68" s="38" t="s">
        <v>146</v>
      </c>
      <c r="B68" s="23"/>
      <c r="C68" s="24" t="s">
        <v>318</v>
      </c>
      <c r="D68" s="25">
        <v>1</v>
      </c>
      <c r="E68" s="25" t="s">
        <v>218</v>
      </c>
      <c r="F68" s="23"/>
    </row>
    <row r="69" spans="1:6" x14ac:dyDescent="0.3">
      <c r="A69" s="38" t="s">
        <v>146</v>
      </c>
      <c r="B69" s="23"/>
      <c r="C69" s="23" t="s">
        <v>319</v>
      </c>
      <c r="D69" s="25">
        <v>1</v>
      </c>
      <c r="E69" s="25" t="s">
        <v>218</v>
      </c>
      <c r="F69" s="23"/>
    </row>
    <row r="70" spans="1:6" x14ac:dyDescent="0.3">
      <c r="A70" s="38" t="s">
        <v>146</v>
      </c>
      <c r="B70" s="23"/>
      <c r="C70" s="24" t="s">
        <v>320</v>
      </c>
      <c r="D70" s="25">
        <v>1</v>
      </c>
      <c r="E70" s="25" t="s">
        <v>218</v>
      </c>
      <c r="F70" s="23"/>
    </row>
    <row r="71" spans="1:6" x14ac:dyDescent="0.3">
      <c r="A71" s="38" t="s">
        <v>146</v>
      </c>
      <c r="B71" s="23"/>
      <c r="C71" s="24" t="s">
        <v>321</v>
      </c>
      <c r="D71" s="25">
        <v>1</v>
      </c>
      <c r="E71" s="25" t="s">
        <v>218</v>
      </c>
      <c r="F71" s="23"/>
    </row>
    <row r="72" spans="1:6" x14ac:dyDescent="0.3">
      <c r="A72" s="38" t="s">
        <v>146</v>
      </c>
      <c r="B72" s="23"/>
      <c r="C72" s="24" t="s">
        <v>322</v>
      </c>
      <c r="D72" s="25">
        <v>1</v>
      </c>
      <c r="E72" s="25" t="s">
        <v>218</v>
      </c>
      <c r="F72" s="23"/>
    </row>
    <row r="73" spans="1:6" x14ac:dyDescent="0.3">
      <c r="A73" s="38" t="s">
        <v>146</v>
      </c>
      <c r="B73" s="23"/>
      <c r="C73" s="24" t="s">
        <v>323</v>
      </c>
      <c r="D73" s="25">
        <v>1</v>
      </c>
      <c r="E73" s="25" t="s">
        <v>218</v>
      </c>
      <c r="F73" s="23"/>
    </row>
    <row r="74" spans="1:6" x14ac:dyDescent="0.3">
      <c r="A74" s="38" t="s">
        <v>146</v>
      </c>
      <c r="B74" s="23"/>
      <c r="C74" s="24" t="s">
        <v>324</v>
      </c>
      <c r="D74" s="25">
        <v>1</v>
      </c>
      <c r="E74" s="25" t="s">
        <v>218</v>
      </c>
      <c r="F74" s="23"/>
    </row>
    <row r="75" spans="1:6" ht="30" x14ac:dyDescent="0.3">
      <c r="A75" s="38" t="s">
        <v>146</v>
      </c>
      <c r="B75" s="23"/>
      <c r="C75" s="24" t="s">
        <v>325</v>
      </c>
      <c r="D75" s="25">
        <v>1</v>
      </c>
      <c r="E75" s="25" t="s">
        <v>218</v>
      </c>
      <c r="F75" s="23"/>
    </row>
    <row r="76" spans="1:6" ht="30" x14ac:dyDescent="0.3">
      <c r="A76" s="38" t="s">
        <v>146</v>
      </c>
      <c r="B76" s="23"/>
      <c r="C76" s="24" t="s">
        <v>326</v>
      </c>
      <c r="D76" s="25">
        <v>1</v>
      </c>
      <c r="E76" s="25" t="s">
        <v>218</v>
      </c>
      <c r="F76" s="23" t="s">
        <v>327</v>
      </c>
    </row>
    <row r="77" spans="1:6" ht="30" x14ac:dyDescent="0.3">
      <c r="A77" s="38" t="s">
        <v>146</v>
      </c>
      <c r="B77" s="23"/>
      <c r="C77" s="24" t="s">
        <v>328</v>
      </c>
      <c r="D77" s="25">
        <v>1</v>
      </c>
      <c r="E77" s="25" t="s">
        <v>218</v>
      </c>
      <c r="F77" s="23" t="s">
        <v>329</v>
      </c>
    </row>
    <row r="78" spans="1:6" hidden="1" x14ac:dyDescent="0.3">
      <c r="A78" s="40" t="s">
        <v>146</v>
      </c>
      <c r="B78" s="23"/>
      <c r="C78" s="23" t="s">
        <v>330</v>
      </c>
      <c r="D78" s="25"/>
      <c r="E78" s="25" t="s">
        <v>218</v>
      </c>
      <c r="F78" s="23"/>
    </row>
    <row r="79" spans="1:6" x14ac:dyDescent="0.3">
      <c r="A79" s="38" t="s">
        <v>146</v>
      </c>
      <c r="B79" s="23"/>
      <c r="C79" s="24" t="s">
        <v>331</v>
      </c>
      <c r="D79" s="25">
        <v>1</v>
      </c>
      <c r="E79" s="25" t="s">
        <v>218</v>
      </c>
      <c r="F79" s="23"/>
    </row>
    <row r="80" spans="1:6" x14ac:dyDescent="0.3">
      <c r="A80" s="38" t="s">
        <v>146</v>
      </c>
      <c r="B80" s="23"/>
      <c r="C80" s="23" t="s">
        <v>332</v>
      </c>
      <c r="D80" s="25">
        <v>1</v>
      </c>
      <c r="E80" s="25"/>
      <c r="F80" s="23"/>
    </row>
    <row r="81" spans="1:10" ht="30" x14ac:dyDescent="0.3">
      <c r="A81" s="38" t="s">
        <v>333</v>
      </c>
      <c r="B81" s="23" t="s">
        <v>334</v>
      </c>
      <c r="C81" s="24" t="s">
        <v>335</v>
      </c>
      <c r="D81" s="25">
        <v>1</v>
      </c>
      <c r="E81" s="25" t="s">
        <v>218</v>
      </c>
      <c r="F81" s="24" t="s">
        <v>336</v>
      </c>
    </row>
    <row r="82" spans="1:10" ht="30" x14ac:dyDescent="0.3">
      <c r="A82" s="38" t="s">
        <v>337</v>
      </c>
      <c r="B82" s="23" t="s">
        <v>338</v>
      </c>
      <c r="C82" s="24" t="s">
        <v>339</v>
      </c>
      <c r="D82" s="25">
        <v>1</v>
      </c>
      <c r="E82" s="25" t="s">
        <v>218</v>
      </c>
      <c r="F82" s="23"/>
    </row>
    <row r="83" spans="1:10" ht="30" x14ac:dyDescent="0.3">
      <c r="A83" s="38" t="s">
        <v>146</v>
      </c>
      <c r="B83" s="23"/>
      <c r="C83" s="24" t="s">
        <v>340</v>
      </c>
      <c r="D83" s="25">
        <v>1</v>
      </c>
      <c r="E83" s="25" t="s">
        <v>218</v>
      </c>
      <c r="F83" s="23"/>
    </row>
    <row r="84" spans="1:10" x14ac:dyDescent="0.3">
      <c r="A84" s="38" t="s">
        <v>341</v>
      </c>
      <c r="B84" s="23" t="s">
        <v>342</v>
      </c>
      <c r="C84" s="24" t="s">
        <v>343</v>
      </c>
      <c r="D84" s="25">
        <v>1</v>
      </c>
      <c r="E84" s="25" t="s">
        <v>218</v>
      </c>
      <c r="F84" s="24" t="s">
        <v>344</v>
      </c>
    </row>
    <row r="85" spans="1:10" ht="60" x14ac:dyDescent="0.3">
      <c r="A85" s="38" t="s">
        <v>345</v>
      </c>
      <c r="B85" s="23" t="s">
        <v>346</v>
      </c>
      <c r="C85" s="24" t="s">
        <v>347</v>
      </c>
      <c r="D85" s="25">
        <v>1</v>
      </c>
      <c r="E85" s="25" t="s">
        <v>218</v>
      </c>
      <c r="F85" s="24" t="s">
        <v>348</v>
      </c>
    </row>
    <row r="86" spans="1:10" x14ac:dyDescent="0.3">
      <c r="A86" s="38" t="s">
        <v>146</v>
      </c>
      <c r="B86" s="23"/>
      <c r="C86" s="24" t="s">
        <v>349</v>
      </c>
      <c r="D86" s="25">
        <v>1</v>
      </c>
      <c r="E86" s="25" t="s">
        <v>218</v>
      </c>
      <c r="F86" s="23"/>
    </row>
    <row r="87" spans="1:10" x14ac:dyDescent="0.3">
      <c r="A87" s="38"/>
      <c r="B87" s="23"/>
      <c r="C87" s="24" t="s">
        <v>350</v>
      </c>
      <c r="D87" s="25">
        <v>1</v>
      </c>
      <c r="E87" s="25" t="s">
        <v>218</v>
      </c>
      <c r="F87" s="23"/>
    </row>
    <row r="88" spans="1:10" x14ac:dyDescent="0.3">
      <c r="A88" s="38" t="s">
        <v>351</v>
      </c>
      <c r="B88" s="657" t="s">
        <v>3648</v>
      </c>
      <c r="C88" s="658"/>
      <c r="D88" s="658"/>
      <c r="E88" s="658"/>
      <c r="F88" s="658"/>
      <c r="G88" s="658"/>
      <c r="H88" s="533">
        <f>SUM(D89:D92)</f>
        <v>4</v>
      </c>
      <c r="I88" s="533">
        <f>COUNT(D89:D92)*2</f>
        <v>8</v>
      </c>
      <c r="J88" s="534">
        <f>H88/I88</f>
        <v>0.5</v>
      </c>
    </row>
    <row r="89" spans="1:10" ht="45" x14ac:dyDescent="0.3">
      <c r="A89" s="38" t="s">
        <v>353</v>
      </c>
      <c r="B89" s="27" t="s">
        <v>354</v>
      </c>
      <c r="C89" s="23" t="s">
        <v>355</v>
      </c>
      <c r="D89" s="25">
        <v>1</v>
      </c>
      <c r="E89" s="25" t="s">
        <v>218</v>
      </c>
      <c r="F89" s="23" t="s">
        <v>356</v>
      </c>
    </row>
    <row r="90" spans="1:10" ht="30" x14ac:dyDescent="0.3">
      <c r="A90" s="38" t="s">
        <v>357</v>
      </c>
      <c r="B90" s="27" t="s">
        <v>358</v>
      </c>
      <c r="C90" s="24" t="s">
        <v>359</v>
      </c>
      <c r="D90" s="25">
        <v>1</v>
      </c>
      <c r="E90" s="25" t="s">
        <v>218</v>
      </c>
      <c r="F90" s="23"/>
    </row>
    <row r="91" spans="1:10" ht="30" x14ac:dyDescent="0.3">
      <c r="A91" s="38" t="s">
        <v>360</v>
      </c>
      <c r="B91" s="27" t="s">
        <v>361</v>
      </c>
      <c r="C91" s="29" t="s">
        <v>362</v>
      </c>
      <c r="D91" s="25">
        <v>1</v>
      </c>
      <c r="E91" s="25" t="s">
        <v>218</v>
      </c>
      <c r="F91" s="23"/>
    </row>
    <row r="92" spans="1:10" x14ac:dyDescent="0.3">
      <c r="A92" s="38" t="s">
        <v>146</v>
      </c>
      <c r="B92" s="27"/>
      <c r="C92" s="29" t="s">
        <v>363</v>
      </c>
      <c r="D92" s="25">
        <v>1</v>
      </c>
      <c r="E92" s="25" t="s">
        <v>218</v>
      </c>
      <c r="F92" s="23"/>
    </row>
    <row r="93" spans="1:10" x14ac:dyDescent="0.3">
      <c r="A93" s="38" t="s">
        <v>41</v>
      </c>
      <c r="B93" s="681" t="s">
        <v>3530</v>
      </c>
      <c r="C93" s="681"/>
      <c r="D93" s="681"/>
      <c r="E93" s="681"/>
      <c r="F93" s="681"/>
      <c r="G93" s="681"/>
      <c r="H93" s="533">
        <f>SUM(D94:D97)</f>
        <v>4</v>
      </c>
      <c r="I93" s="533">
        <f>COUNT(D94:D97)*2</f>
        <v>8</v>
      </c>
      <c r="J93" s="534">
        <f>H93/I93</f>
        <v>0.5</v>
      </c>
    </row>
    <row r="94" spans="1:10" ht="30" x14ac:dyDescent="0.3">
      <c r="A94" s="38" t="s">
        <v>372</v>
      </c>
      <c r="B94" s="27" t="s">
        <v>364</v>
      </c>
      <c r="C94" s="24" t="s">
        <v>365</v>
      </c>
      <c r="D94" s="25">
        <v>1</v>
      </c>
      <c r="E94" s="25" t="s">
        <v>245</v>
      </c>
      <c r="F94" s="23"/>
    </row>
    <row r="95" spans="1:10" ht="30" x14ac:dyDescent="0.3">
      <c r="A95" s="38" t="s">
        <v>375</v>
      </c>
      <c r="B95" s="27" t="s">
        <v>366</v>
      </c>
      <c r="C95" s="24" t="s">
        <v>367</v>
      </c>
      <c r="D95" s="25">
        <v>1</v>
      </c>
      <c r="E95" s="25" t="s">
        <v>218</v>
      </c>
      <c r="F95" s="23"/>
    </row>
    <row r="96" spans="1:10" ht="45" x14ac:dyDescent="0.3">
      <c r="A96" s="38" t="s">
        <v>146</v>
      </c>
      <c r="B96" s="27"/>
      <c r="C96" s="24" t="s">
        <v>368</v>
      </c>
      <c r="D96" s="25">
        <v>1</v>
      </c>
      <c r="E96" s="25" t="s">
        <v>243</v>
      </c>
      <c r="F96" s="23"/>
    </row>
    <row r="97" spans="1:10" ht="45" x14ac:dyDescent="0.3">
      <c r="A97" s="38" t="s">
        <v>378</v>
      </c>
      <c r="B97" s="27" t="s">
        <v>369</v>
      </c>
      <c r="C97" s="23" t="s">
        <v>370</v>
      </c>
      <c r="D97" s="25">
        <v>1</v>
      </c>
      <c r="E97" s="25" t="s">
        <v>176</v>
      </c>
      <c r="F97" s="23"/>
    </row>
    <row r="98" spans="1:10" x14ac:dyDescent="0.3">
      <c r="A98" s="38" t="s">
        <v>391</v>
      </c>
      <c r="B98" s="657" t="s">
        <v>3548</v>
      </c>
      <c r="C98" s="658"/>
      <c r="D98" s="658"/>
      <c r="E98" s="658"/>
      <c r="F98" s="658"/>
      <c r="G98" s="658"/>
      <c r="H98" s="533">
        <f>SUM(D99:D103)</f>
        <v>4</v>
      </c>
      <c r="I98" s="533">
        <f>COUNT(D99:D103)*2</f>
        <v>8</v>
      </c>
      <c r="J98" s="534">
        <f>H98/I98</f>
        <v>0.5</v>
      </c>
    </row>
    <row r="99" spans="1:10" ht="30" hidden="1" x14ac:dyDescent="0.3">
      <c r="A99" s="563" t="s">
        <v>392</v>
      </c>
      <c r="B99" s="27" t="s">
        <v>373</v>
      </c>
      <c r="C99" s="24" t="s">
        <v>374</v>
      </c>
      <c r="D99" s="25"/>
      <c r="E99" s="25" t="s">
        <v>243</v>
      </c>
      <c r="F99" s="24"/>
    </row>
    <row r="100" spans="1:10" ht="30" x14ac:dyDescent="0.3">
      <c r="A100" s="38" t="s">
        <v>412</v>
      </c>
      <c r="B100" s="23" t="s">
        <v>376</v>
      </c>
      <c r="C100" s="24" t="s">
        <v>377</v>
      </c>
      <c r="D100" s="25">
        <v>1</v>
      </c>
      <c r="E100" s="25" t="s">
        <v>243</v>
      </c>
      <c r="F100" s="24"/>
    </row>
    <row r="101" spans="1:10" ht="30" x14ac:dyDescent="0.3">
      <c r="A101" s="38" t="s">
        <v>419</v>
      </c>
      <c r="B101" s="23" t="s">
        <v>379</v>
      </c>
      <c r="C101" s="24" t="s">
        <v>380</v>
      </c>
      <c r="D101" s="25">
        <v>1</v>
      </c>
      <c r="E101" s="25" t="s">
        <v>381</v>
      </c>
      <c r="F101" s="23"/>
    </row>
    <row r="102" spans="1:10" ht="30" x14ac:dyDescent="0.3">
      <c r="A102" s="38" t="s">
        <v>3531</v>
      </c>
      <c r="B102" s="23" t="s">
        <v>382</v>
      </c>
      <c r="C102" s="24" t="s">
        <v>383</v>
      </c>
      <c r="D102" s="25">
        <v>1</v>
      </c>
      <c r="E102" s="25" t="s">
        <v>245</v>
      </c>
      <c r="F102" s="23"/>
    </row>
    <row r="103" spans="1:10" x14ac:dyDescent="0.3">
      <c r="A103" s="38" t="s">
        <v>3532</v>
      </c>
      <c r="B103" s="23" t="s">
        <v>384</v>
      </c>
      <c r="C103" s="24" t="s">
        <v>385</v>
      </c>
      <c r="D103" s="25">
        <v>1</v>
      </c>
      <c r="E103" s="25" t="s">
        <v>176</v>
      </c>
      <c r="F103" s="23" t="s">
        <v>386</v>
      </c>
    </row>
    <row r="104" spans="1:10" x14ac:dyDescent="0.3">
      <c r="A104" s="38" t="s">
        <v>422</v>
      </c>
      <c r="B104" s="657" t="s">
        <v>4552</v>
      </c>
      <c r="C104" s="658"/>
      <c r="D104" s="658"/>
      <c r="E104" s="658"/>
      <c r="F104" s="658"/>
      <c r="G104" s="658"/>
      <c r="H104" s="533">
        <f>SUM(D105:D120)</f>
        <v>16</v>
      </c>
      <c r="I104" s="533">
        <f>COUNT(D105:D120)*2</f>
        <v>32</v>
      </c>
      <c r="J104" s="534">
        <f>H104/I104</f>
        <v>0.5</v>
      </c>
    </row>
    <row r="105" spans="1:10" ht="30" x14ac:dyDescent="0.3">
      <c r="A105" s="38" t="s">
        <v>423</v>
      </c>
      <c r="B105" s="23" t="s">
        <v>393</v>
      </c>
      <c r="C105" s="24" t="s">
        <v>394</v>
      </c>
      <c r="D105" s="25">
        <v>1</v>
      </c>
      <c r="E105" s="25" t="s">
        <v>395</v>
      </c>
      <c r="F105" s="23" t="s">
        <v>396</v>
      </c>
    </row>
    <row r="106" spans="1:10" x14ac:dyDescent="0.3">
      <c r="A106" s="38" t="s">
        <v>146</v>
      </c>
      <c r="B106" s="23"/>
      <c r="C106" s="24" t="s">
        <v>397</v>
      </c>
      <c r="D106" s="25">
        <v>1</v>
      </c>
      <c r="E106" s="25" t="s">
        <v>395</v>
      </c>
      <c r="F106" s="23" t="s">
        <v>396</v>
      </c>
    </row>
    <row r="107" spans="1:10" x14ac:dyDescent="0.3">
      <c r="A107" s="38" t="s">
        <v>146</v>
      </c>
      <c r="B107" s="23"/>
      <c r="C107" s="29" t="s">
        <v>398</v>
      </c>
      <c r="D107" s="30">
        <v>1</v>
      </c>
      <c r="E107" s="30" t="s">
        <v>395</v>
      </c>
      <c r="F107" s="27" t="s">
        <v>396</v>
      </c>
    </row>
    <row r="108" spans="1:10" x14ac:dyDescent="0.3">
      <c r="A108" s="38" t="s">
        <v>146</v>
      </c>
      <c r="B108" s="23"/>
      <c r="C108" s="24" t="s">
        <v>399</v>
      </c>
      <c r="D108" s="25">
        <v>1</v>
      </c>
      <c r="E108" s="25" t="s">
        <v>395</v>
      </c>
      <c r="F108" s="23" t="s">
        <v>396</v>
      </c>
    </row>
    <row r="109" spans="1:10" x14ac:dyDescent="0.3">
      <c r="A109" s="38" t="s">
        <v>146</v>
      </c>
      <c r="B109" s="23"/>
      <c r="C109" s="24" t="s">
        <v>400</v>
      </c>
      <c r="D109" s="25">
        <v>1</v>
      </c>
      <c r="E109" s="25" t="s">
        <v>395</v>
      </c>
      <c r="F109" s="23" t="s">
        <v>396</v>
      </c>
    </row>
    <row r="110" spans="1:10" x14ac:dyDescent="0.3">
      <c r="A110" s="38" t="s">
        <v>146</v>
      </c>
      <c r="B110" s="23"/>
      <c r="C110" s="24" t="s">
        <v>401</v>
      </c>
      <c r="D110" s="25">
        <v>1</v>
      </c>
      <c r="E110" s="25" t="s">
        <v>395</v>
      </c>
      <c r="F110" s="23" t="s">
        <v>396</v>
      </c>
    </row>
    <row r="111" spans="1:10" x14ac:dyDescent="0.3">
      <c r="A111" s="38" t="s">
        <v>146</v>
      </c>
      <c r="B111" s="23"/>
      <c r="C111" s="24" t="s">
        <v>402</v>
      </c>
      <c r="D111" s="25">
        <v>1</v>
      </c>
      <c r="E111" s="25" t="s">
        <v>395</v>
      </c>
      <c r="F111" s="23" t="s">
        <v>396</v>
      </c>
    </row>
    <row r="112" spans="1:10" x14ac:dyDescent="0.3">
      <c r="A112" s="38" t="s">
        <v>146</v>
      </c>
      <c r="B112" s="23"/>
      <c r="C112" s="24" t="s">
        <v>403</v>
      </c>
      <c r="D112" s="25">
        <v>1</v>
      </c>
      <c r="E112" s="25" t="s">
        <v>395</v>
      </c>
      <c r="F112" s="23" t="s">
        <v>396</v>
      </c>
    </row>
    <row r="113" spans="1:10" x14ac:dyDescent="0.3">
      <c r="A113" s="38" t="s">
        <v>146</v>
      </c>
      <c r="B113" s="23"/>
      <c r="C113" s="24" t="s">
        <v>404</v>
      </c>
      <c r="D113" s="25">
        <v>1</v>
      </c>
      <c r="E113" s="25" t="s">
        <v>395</v>
      </c>
      <c r="F113" s="23" t="s">
        <v>405</v>
      </c>
    </row>
    <row r="114" spans="1:10" x14ac:dyDescent="0.3">
      <c r="A114" s="38" t="s">
        <v>146</v>
      </c>
      <c r="B114" s="23"/>
      <c r="C114" s="24" t="s">
        <v>406</v>
      </c>
      <c r="D114" s="25">
        <v>1</v>
      </c>
      <c r="E114" s="25" t="s">
        <v>395</v>
      </c>
      <c r="F114" s="23" t="s">
        <v>407</v>
      </c>
    </row>
    <row r="115" spans="1:10" ht="30" x14ac:dyDescent="0.3">
      <c r="A115" s="38"/>
      <c r="B115" s="23"/>
      <c r="C115" s="24" t="s">
        <v>408</v>
      </c>
      <c r="D115" s="25">
        <v>1</v>
      </c>
      <c r="E115" s="25" t="s">
        <v>395</v>
      </c>
      <c r="F115" s="23" t="s">
        <v>409</v>
      </c>
    </row>
    <row r="116" spans="1:10" x14ac:dyDescent="0.3">
      <c r="A116" s="38"/>
      <c r="B116" s="23"/>
      <c r="C116" s="24" t="s">
        <v>410</v>
      </c>
      <c r="D116" s="25">
        <v>1</v>
      </c>
      <c r="E116" s="25" t="s">
        <v>395</v>
      </c>
      <c r="F116" s="23" t="s">
        <v>411</v>
      </c>
    </row>
    <row r="117" spans="1:10" ht="30" x14ac:dyDescent="0.3">
      <c r="A117" s="38" t="s">
        <v>428</v>
      </c>
      <c r="B117" s="23" t="s">
        <v>413</v>
      </c>
      <c r="C117" s="24" t="s">
        <v>414</v>
      </c>
      <c r="D117" s="25">
        <v>1</v>
      </c>
      <c r="E117" s="25" t="s">
        <v>395</v>
      </c>
      <c r="F117" s="24" t="s">
        <v>415</v>
      </c>
    </row>
    <row r="118" spans="1:10" x14ac:dyDescent="0.3">
      <c r="A118" s="38" t="s">
        <v>146</v>
      </c>
      <c r="B118" s="23"/>
      <c r="C118" s="23" t="s">
        <v>416</v>
      </c>
      <c r="D118" s="25">
        <v>1</v>
      </c>
      <c r="E118" s="25" t="s">
        <v>395</v>
      </c>
      <c r="F118" s="24"/>
    </row>
    <row r="119" spans="1:10" x14ac:dyDescent="0.3">
      <c r="A119" s="38" t="s">
        <v>146</v>
      </c>
      <c r="B119" s="23"/>
      <c r="C119" s="23" t="s">
        <v>417</v>
      </c>
      <c r="D119" s="25">
        <v>1</v>
      </c>
      <c r="E119" s="25" t="s">
        <v>395</v>
      </c>
      <c r="F119" s="24" t="s">
        <v>418</v>
      </c>
    </row>
    <row r="120" spans="1:10" ht="30" x14ac:dyDescent="0.3">
      <c r="A120" s="38" t="s">
        <v>434</v>
      </c>
      <c r="B120" s="27" t="s">
        <v>420</v>
      </c>
      <c r="C120" s="23" t="s">
        <v>421</v>
      </c>
      <c r="D120" s="25">
        <v>1</v>
      </c>
      <c r="E120" s="25" t="s">
        <v>395</v>
      </c>
      <c r="F120" s="23"/>
    </row>
    <row r="121" spans="1:10" x14ac:dyDescent="0.3">
      <c r="A121" s="38" t="s">
        <v>3533</v>
      </c>
      <c r="B121" s="657" t="s">
        <v>45</v>
      </c>
      <c r="C121" s="658"/>
      <c r="D121" s="658"/>
      <c r="E121" s="658"/>
      <c r="F121" s="658"/>
      <c r="G121" s="658"/>
      <c r="H121" s="533">
        <f>SUM(D122:D133)</f>
        <v>12</v>
      </c>
      <c r="I121" s="533">
        <f>COUNT(D122:D133)*2</f>
        <v>24</v>
      </c>
      <c r="J121" s="534">
        <f>H121/I121</f>
        <v>0.5</v>
      </c>
    </row>
    <row r="122" spans="1:10" ht="30" x14ac:dyDescent="0.3">
      <c r="A122" s="38" t="s">
        <v>3534</v>
      </c>
      <c r="B122" s="23" t="s">
        <v>424</v>
      </c>
      <c r="C122" s="23" t="s">
        <v>425</v>
      </c>
      <c r="D122" s="25">
        <v>1</v>
      </c>
      <c r="E122" s="25" t="s">
        <v>218</v>
      </c>
      <c r="F122" s="24" t="s">
        <v>426</v>
      </c>
    </row>
    <row r="123" spans="1:10" x14ac:dyDescent="0.3">
      <c r="A123" s="38" t="s">
        <v>146</v>
      </c>
      <c r="B123" s="23"/>
      <c r="C123" s="23" t="s">
        <v>427</v>
      </c>
      <c r="D123" s="25">
        <v>1</v>
      </c>
      <c r="E123" s="25" t="s">
        <v>218</v>
      </c>
      <c r="F123" s="24"/>
    </row>
    <row r="124" spans="1:10" ht="45" x14ac:dyDescent="0.3">
      <c r="A124" s="38" t="s">
        <v>3535</v>
      </c>
      <c r="B124" s="23" t="s">
        <v>429</v>
      </c>
      <c r="C124" s="23" t="s">
        <v>430</v>
      </c>
      <c r="D124" s="25">
        <v>1</v>
      </c>
      <c r="E124" s="25" t="s">
        <v>218</v>
      </c>
      <c r="F124" s="24" t="s">
        <v>431</v>
      </c>
    </row>
    <row r="125" spans="1:10" ht="30" x14ac:dyDescent="0.3">
      <c r="A125" s="38"/>
      <c r="B125" s="23"/>
      <c r="C125" s="23" t="s">
        <v>432</v>
      </c>
      <c r="D125" s="25">
        <v>1</v>
      </c>
      <c r="E125" s="25" t="s">
        <v>218</v>
      </c>
      <c r="F125" s="24" t="s">
        <v>433</v>
      </c>
    </row>
    <row r="126" spans="1:10" ht="45" x14ac:dyDescent="0.3">
      <c r="A126" s="38" t="s">
        <v>3536</v>
      </c>
      <c r="B126" s="23" t="s">
        <v>435</v>
      </c>
      <c r="C126" s="23" t="s">
        <v>436</v>
      </c>
      <c r="D126" s="25">
        <v>1</v>
      </c>
      <c r="E126" s="25" t="s">
        <v>221</v>
      </c>
      <c r="F126" s="24" t="s">
        <v>437</v>
      </c>
    </row>
    <row r="127" spans="1:10" ht="45" x14ac:dyDescent="0.3">
      <c r="A127" s="38" t="s">
        <v>3537</v>
      </c>
      <c r="B127" s="23" t="s">
        <v>438</v>
      </c>
      <c r="C127" s="23" t="s">
        <v>439</v>
      </c>
      <c r="D127" s="25">
        <v>1</v>
      </c>
      <c r="E127" s="25" t="s">
        <v>221</v>
      </c>
      <c r="F127" s="24" t="s">
        <v>440</v>
      </c>
    </row>
    <row r="128" spans="1:10" ht="30" x14ac:dyDescent="0.3">
      <c r="A128" s="38" t="s">
        <v>3538</v>
      </c>
      <c r="B128" s="23" t="s">
        <v>441</v>
      </c>
      <c r="C128" s="23" t="s">
        <v>442</v>
      </c>
      <c r="D128" s="25">
        <v>1</v>
      </c>
      <c r="E128" s="25" t="s">
        <v>221</v>
      </c>
      <c r="F128" s="23" t="s">
        <v>443</v>
      </c>
    </row>
    <row r="129" spans="1:10" ht="30" x14ac:dyDescent="0.3">
      <c r="A129" s="38" t="s">
        <v>3539</v>
      </c>
      <c r="B129" s="23" t="s">
        <v>444</v>
      </c>
      <c r="C129" s="23" t="s">
        <v>445</v>
      </c>
      <c r="D129" s="25">
        <v>1</v>
      </c>
      <c r="E129" s="25" t="s">
        <v>218</v>
      </c>
      <c r="F129" s="23" t="s">
        <v>446</v>
      </c>
    </row>
    <row r="130" spans="1:10" ht="30" x14ac:dyDescent="0.3">
      <c r="A130" s="38" t="s">
        <v>3540</v>
      </c>
      <c r="B130" s="23" t="s">
        <v>447</v>
      </c>
      <c r="C130" s="23" t="s">
        <v>448</v>
      </c>
      <c r="D130" s="25">
        <v>1</v>
      </c>
      <c r="E130" s="25" t="s">
        <v>218</v>
      </c>
      <c r="F130" s="24"/>
    </row>
    <row r="131" spans="1:10" ht="30" x14ac:dyDescent="0.3">
      <c r="A131" s="38"/>
      <c r="B131" s="23"/>
      <c r="C131" s="23" t="s">
        <v>449</v>
      </c>
      <c r="D131" s="25">
        <v>1</v>
      </c>
      <c r="E131" s="25" t="s">
        <v>218</v>
      </c>
      <c r="F131" s="23" t="s">
        <v>450</v>
      </c>
    </row>
    <row r="132" spans="1:10" ht="30" x14ac:dyDescent="0.3">
      <c r="A132" s="38"/>
      <c r="B132" s="23"/>
      <c r="C132" s="23" t="s">
        <v>451</v>
      </c>
      <c r="D132" s="25">
        <v>1</v>
      </c>
      <c r="E132" s="25" t="s">
        <v>218</v>
      </c>
      <c r="F132" s="23" t="s">
        <v>452</v>
      </c>
    </row>
    <row r="133" spans="1:10" ht="30" x14ac:dyDescent="0.3">
      <c r="A133" s="38"/>
      <c r="B133" s="23"/>
      <c r="C133" s="24" t="s">
        <v>453</v>
      </c>
      <c r="D133" s="25">
        <v>1</v>
      </c>
      <c r="E133" s="25" t="s">
        <v>221</v>
      </c>
      <c r="F133" s="24" t="s">
        <v>454</v>
      </c>
    </row>
    <row r="134" spans="1:10" x14ac:dyDescent="0.3">
      <c r="A134" s="155" t="s">
        <v>3541</v>
      </c>
      <c r="B134" s="661" t="s">
        <v>4251</v>
      </c>
      <c r="C134" s="662"/>
      <c r="D134" s="662"/>
      <c r="E134" s="662"/>
      <c r="F134" s="662"/>
      <c r="G134" s="663"/>
      <c r="H134" s="533">
        <f>SUM(D135:D145)</f>
        <v>11</v>
      </c>
      <c r="I134" s="533">
        <f>COUNT(D135:D145)*2</f>
        <v>22</v>
      </c>
      <c r="J134" s="534">
        <f>H134/I134</f>
        <v>0.5</v>
      </c>
    </row>
    <row r="135" spans="1:10" ht="75" x14ac:dyDescent="0.3">
      <c r="A135" s="155" t="s">
        <v>3542</v>
      </c>
      <c r="B135" s="99" t="s">
        <v>3695</v>
      </c>
      <c r="C135" s="99" t="s">
        <v>3696</v>
      </c>
      <c r="D135" s="25">
        <v>1</v>
      </c>
      <c r="E135" s="100" t="s">
        <v>388</v>
      </c>
      <c r="F135" s="99" t="s">
        <v>4266</v>
      </c>
      <c r="G135" s="429"/>
    </row>
    <row r="136" spans="1:10" ht="45" x14ac:dyDescent="0.3">
      <c r="A136" s="155" t="s">
        <v>3543</v>
      </c>
      <c r="B136" s="99" t="s">
        <v>3697</v>
      </c>
      <c r="C136" s="99" t="s">
        <v>3698</v>
      </c>
      <c r="D136" s="25">
        <v>1</v>
      </c>
      <c r="E136" s="100" t="s">
        <v>388</v>
      </c>
      <c r="F136" s="99" t="s">
        <v>4032</v>
      </c>
      <c r="G136" s="429"/>
    </row>
    <row r="137" spans="1:10" ht="30" x14ac:dyDescent="0.3">
      <c r="A137" s="155" t="s">
        <v>4113</v>
      </c>
      <c r="B137" s="99" t="s">
        <v>3700</v>
      </c>
      <c r="C137" s="24" t="s">
        <v>4201</v>
      </c>
      <c r="D137" s="25">
        <v>1</v>
      </c>
      <c r="E137" s="25" t="s">
        <v>388</v>
      </c>
      <c r="F137" s="99"/>
      <c r="G137" s="429"/>
    </row>
    <row r="138" spans="1:10" x14ac:dyDescent="0.3">
      <c r="A138" s="155"/>
      <c r="B138" s="99"/>
      <c r="C138" s="196" t="s">
        <v>387</v>
      </c>
      <c r="D138" s="25">
        <v>1</v>
      </c>
      <c r="E138" s="159" t="s">
        <v>388</v>
      </c>
      <c r="F138" s="99"/>
      <c r="G138" s="429"/>
    </row>
    <row r="139" spans="1:10" x14ac:dyDescent="0.3">
      <c r="A139" s="155"/>
      <c r="B139" s="200"/>
      <c r="C139" s="196" t="s">
        <v>389</v>
      </c>
      <c r="D139" s="25">
        <v>1</v>
      </c>
      <c r="E139" s="159" t="s">
        <v>388</v>
      </c>
      <c r="F139" s="196" t="s">
        <v>4254</v>
      </c>
      <c r="G139" s="429"/>
    </row>
    <row r="140" spans="1:10" x14ac:dyDescent="0.3">
      <c r="A140" s="155"/>
      <c r="B140" s="200"/>
      <c r="C140" s="196" t="s">
        <v>4253</v>
      </c>
      <c r="D140" s="25">
        <v>1</v>
      </c>
      <c r="E140" s="159" t="s">
        <v>388</v>
      </c>
      <c r="F140" s="196"/>
      <c r="G140" s="429"/>
    </row>
    <row r="141" spans="1:10" x14ac:dyDescent="0.3">
      <c r="A141" s="155"/>
      <c r="B141" s="200"/>
      <c r="C141" s="196" t="s">
        <v>4197</v>
      </c>
      <c r="D141" s="25">
        <v>1</v>
      </c>
      <c r="E141" s="159" t="s">
        <v>388</v>
      </c>
      <c r="F141" s="196"/>
      <c r="G141" s="429"/>
    </row>
    <row r="142" spans="1:10" x14ac:dyDescent="0.3">
      <c r="A142" s="155"/>
      <c r="B142" s="99"/>
      <c r="C142" s="200" t="s">
        <v>390</v>
      </c>
      <c r="D142" s="25">
        <v>1</v>
      </c>
      <c r="E142" s="159" t="s">
        <v>388</v>
      </c>
      <c r="F142" s="99"/>
      <c r="G142" s="429"/>
    </row>
    <row r="143" spans="1:10" ht="60" x14ac:dyDescent="0.3">
      <c r="A143" s="155" t="s">
        <v>4114</v>
      </c>
      <c r="B143" s="99" t="s">
        <v>3707</v>
      </c>
      <c r="C143" s="101" t="s">
        <v>4394</v>
      </c>
      <c r="D143" s="25">
        <v>1</v>
      </c>
      <c r="E143" s="100" t="s">
        <v>388</v>
      </c>
      <c r="F143" s="99" t="s">
        <v>4255</v>
      </c>
      <c r="G143" s="429"/>
    </row>
    <row r="144" spans="1:10" ht="60" x14ac:dyDescent="0.3">
      <c r="A144" s="155"/>
      <c r="B144" s="99"/>
      <c r="C144" s="101" t="s">
        <v>4395</v>
      </c>
      <c r="D144" s="25">
        <v>1</v>
      </c>
      <c r="E144" s="100" t="s">
        <v>388</v>
      </c>
      <c r="F144" s="99" t="s">
        <v>4255</v>
      </c>
      <c r="G144" s="429"/>
    </row>
    <row r="145" spans="1:10" ht="60" x14ac:dyDescent="0.3">
      <c r="A145" s="155"/>
      <c r="B145" s="99"/>
      <c r="C145" s="99" t="s">
        <v>1266</v>
      </c>
      <c r="D145" s="25">
        <v>1</v>
      </c>
      <c r="E145" s="100" t="s">
        <v>388</v>
      </c>
      <c r="F145" s="99" t="s">
        <v>4255</v>
      </c>
      <c r="G145" s="429"/>
    </row>
    <row r="146" spans="1:10" x14ac:dyDescent="0.3">
      <c r="A146" s="37" t="s">
        <v>146</v>
      </c>
      <c r="B146" s="664" t="s">
        <v>455</v>
      </c>
      <c r="C146" s="665"/>
      <c r="D146" s="665"/>
      <c r="E146" s="665"/>
      <c r="F146" s="665"/>
      <c r="G146" s="665"/>
      <c r="H146" s="533">
        <f>H147+H153+H171+H164+H180+H186+H189+H192</f>
        <v>41</v>
      </c>
      <c r="I146" s="533">
        <f>I147+I153+I164+I171+I180+I186+I189+I192</f>
        <v>82</v>
      </c>
      <c r="J146" s="534">
        <f>H146/I146</f>
        <v>0.5</v>
      </c>
    </row>
    <row r="147" spans="1:10" x14ac:dyDescent="0.3">
      <c r="A147" s="38" t="s">
        <v>456</v>
      </c>
      <c r="B147" s="657" t="s">
        <v>48</v>
      </c>
      <c r="C147" s="658"/>
      <c r="D147" s="658"/>
      <c r="E147" s="658"/>
      <c r="F147" s="658"/>
      <c r="G147" s="658"/>
      <c r="H147" s="533">
        <f>SUM(D148:D152)</f>
        <v>5</v>
      </c>
      <c r="I147" s="533">
        <f>COUNT(D148:D152)*2</f>
        <v>10</v>
      </c>
      <c r="J147" s="534">
        <f>H147/I147</f>
        <v>0.5</v>
      </c>
    </row>
    <row r="148" spans="1:10" ht="30" x14ac:dyDescent="0.3">
      <c r="A148" s="38" t="s">
        <v>457</v>
      </c>
      <c r="B148" s="27" t="s">
        <v>458</v>
      </c>
      <c r="C148" s="23" t="s">
        <v>459</v>
      </c>
      <c r="D148" s="25">
        <v>1</v>
      </c>
      <c r="E148" s="25" t="s">
        <v>388</v>
      </c>
      <c r="F148" s="23"/>
    </row>
    <row r="149" spans="1:10" ht="30" x14ac:dyDescent="0.3">
      <c r="A149" s="38" t="s">
        <v>146</v>
      </c>
      <c r="B149" s="27"/>
      <c r="C149" s="24" t="s">
        <v>460</v>
      </c>
      <c r="D149" s="25">
        <v>1</v>
      </c>
      <c r="E149" s="25" t="s">
        <v>388</v>
      </c>
      <c r="F149" s="23"/>
    </row>
    <row r="150" spans="1:10" ht="30" x14ac:dyDescent="0.3">
      <c r="A150" s="38"/>
      <c r="B150" s="27"/>
      <c r="C150" s="23" t="s">
        <v>461</v>
      </c>
      <c r="D150" s="25">
        <v>1</v>
      </c>
      <c r="E150" s="25" t="s">
        <v>388</v>
      </c>
      <c r="F150" s="23"/>
    </row>
    <row r="151" spans="1:10" ht="30" x14ac:dyDescent="0.3">
      <c r="A151" s="38" t="s">
        <v>462</v>
      </c>
      <c r="B151" s="23" t="s">
        <v>463</v>
      </c>
      <c r="C151" s="23" t="s">
        <v>464</v>
      </c>
      <c r="D151" s="25">
        <v>1</v>
      </c>
      <c r="E151" s="25" t="s">
        <v>465</v>
      </c>
      <c r="F151" s="23" t="s">
        <v>466</v>
      </c>
    </row>
    <row r="152" spans="1:10" ht="30" x14ac:dyDescent="0.3">
      <c r="A152" s="38" t="s">
        <v>467</v>
      </c>
      <c r="B152" s="23" t="s">
        <v>468</v>
      </c>
      <c r="C152" s="24" t="s">
        <v>469</v>
      </c>
      <c r="D152" s="25">
        <v>1</v>
      </c>
      <c r="E152" s="25" t="s">
        <v>245</v>
      </c>
      <c r="F152" s="23" t="s">
        <v>470</v>
      </c>
    </row>
    <row r="153" spans="1:10" x14ac:dyDescent="0.3">
      <c r="A153" s="38" t="s">
        <v>471</v>
      </c>
      <c r="B153" s="657" t="s">
        <v>472</v>
      </c>
      <c r="C153" s="658"/>
      <c r="D153" s="658"/>
      <c r="E153" s="658"/>
      <c r="F153" s="658"/>
      <c r="G153" s="658"/>
      <c r="H153" s="533">
        <f>SUM(D154:D163)</f>
        <v>10</v>
      </c>
      <c r="I153" s="533">
        <f>COUNT(D154:D163)*2</f>
        <v>20</v>
      </c>
      <c r="J153" s="534">
        <f>H153/I153</f>
        <v>0.5</v>
      </c>
    </row>
    <row r="154" spans="1:10" ht="30" x14ac:dyDescent="0.3">
      <c r="A154" s="38" t="s">
        <v>473</v>
      </c>
      <c r="B154" s="23" t="s">
        <v>474</v>
      </c>
      <c r="C154" s="24" t="s">
        <v>475</v>
      </c>
      <c r="D154" s="25">
        <v>1</v>
      </c>
      <c r="E154" s="25" t="s">
        <v>218</v>
      </c>
      <c r="F154" s="23"/>
    </row>
    <row r="155" spans="1:10" x14ac:dyDescent="0.3">
      <c r="A155" s="38" t="s">
        <v>146</v>
      </c>
      <c r="B155" s="23"/>
      <c r="C155" s="24" t="s">
        <v>476</v>
      </c>
      <c r="D155" s="25">
        <v>1</v>
      </c>
      <c r="E155" s="25" t="s">
        <v>218</v>
      </c>
      <c r="F155" s="23"/>
    </row>
    <row r="156" spans="1:10" ht="30" x14ac:dyDescent="0.3">
      <c r="A156" s="38" t="s">
        <v>477</v>
      </c>
      <c r="B156" s="23" t="s">
        <v>478</v>
      </c>
      <c r="C156" s="23" t="s">
        <v>479</v>
      </c>
      <c r="D156" s="25">
        <v>1</v>
      </c>
      <c r="E156" s="25" t="s">
        <v>243</v>
      </c>
      <c r="F156" s="23"/>
    </row>
    <row r="157" spans="1:10" x14ac:dyDescent="0.3">
      <c r="A157" s="38" t="s">
        <v>146</v>
      </c>
      <c r="B157" s="23"/>
      <c r="C157" s="24" t="s">
        <v>480</v>
      </c>
      <c r="D157" s="25">
        <v>1</v>
      </c>
      <c r="E157" s="25" t="s">
        <v>243</v>
      </c>
      <c r="F157" s="23"/>
    </row>
    <row r="158" spans="1:10" ht="30" x14ac:dyDescent="0.3">
      <c r="A158" s="38" t="s">
        <v>481</v>
      </c>
      <c r="B158" s="27" t="s">
        <v>482</v>
      </c>
      <c r="C158" s="23" t="s">
        <v>483</v>
      </c>
      <c r="D158" s="25">
        <v>1</v>
      </c>
      <c r="E158" s="25" t="s">
        <v>247</v>
      </c>
      <c r="F158" s="23"/>
    </row>
    <row r="159" spans="1:10" ht="30" x14ac:dyDescent="0.3">
      <c r="A159" s="38" t="s">
        <v>484</v>
      </c>
      <c r="B159" s="23" t="s">
        <v>485</v>
      </c>
      <c r="C159" s="23" t="s">
        <v>486</v>
      </c>
      <c r="D159" s="25">
        <v>1</v>
      </c>
      <c r="E159" s="25" t="s">
        <v>388</v>
      </c>
      <c r="F159" s="23"/>
    </row>
    <row r="160" spans="1:10" ht="30" x14ac:dyDescent="0.3">
      <c r="A160" s="38"/>
      <c r="B160" s="23"/>
      <c r="C160" s="23" t="s">
        <v>487</v>
      </c>
      <c r="D160" s="25">
        <v>1</v>
      </c>
      <c r="E160" s="25" t="s">
        <v>488</v>
      </c>
      <c r="F160" s="23"/>
    </row>
    <row r="161" spans="1:10" x14ac:dyDescent="0.3">
      <c r="A161" s="38"/>
      <c r="B161" s="23"/>
      <c r="C161" s="23" t="s">
        <v>489</v>
      </c>
      <c r="D161" s="25">
        <v>1</v>
      </c>
      <c r="E161" s="25" t="s">
        <v>388</v>
      </c>
      <c r="F161" s="23"/>
    </row>
    <row r="162" spans="1:10" ht="30" x14ac:dyDescent="0.3">
      <c r="A162" s="38" t="s">
        <v>490</v>
      </c>
      <c r="B162" s="23" t="s">
        <v>491</v>
      </c>
      <c r="C162" s="24" t="s">
        <v>492</v>
      </c>
      <c r="D162" s="25">
        <v>1</v>
      </c>
      <c r="E162" s="25" t="s">
        <v>243</v>
      </c>
      <c r="F162" s="23" t="s">
        <v>493</v>
      </c>
    </row>
    <row r="163" spans="1:10" ht="30" x14ac:dyDescent="0.3">
      <c r="A163" s="38" t="s">
        <v>494</v>
      </c>
      <c r="B163" s="23" t="s">
        <v>495</v>
      </c>
      <c r="C163" s="23" t="s">
        <v>496</v>
      </c>
      <c r="D163" s="25">
        <v>1</v>
      </c>
      <c r="E163" s="25" t="s">
        <v>245</v>
      </c>
      <c r="F163" s="23"/>
    </row>
    <row r="164" spans="1:10" ht="31" customHeight="1" x14ac:dyDescent="0.3">
      <c r="A164" s="38" t="s">
        <v>50</v>
      </c>
      <c r="B164" s="671" t="s">
        <v>3551</v>
      </c>
      <c r="C164" s="672"/>
      <c r="D164" s="672"/>
      <c r="E164" s="672"/>
      <c r="F164" s="672"/>
      <c r="G164" s="673"/>
      <c r="H164" s="533">
        <f>SUM(D165:D170)</f>
        <v>6</v>
      </c>
      <c r="I164" s="533">
        <f>COUNT(D165:D170)*2</f>
        <v>12</v>
      </c>
      <c r="J164" s="534">
        <f>H164/I164</f>
        <v>0.5</v>
      </c>
    </row>
    <row r="165" spans="1:10" ht="30" x14ac:dyDescent="0.3">
      <c r="A165" s="38" t="s">
        <v>1317</v>
      </c>
      <c r="B165" s="23" t="s">
        <v>3552</v>
      </c>
      <c r="C165" s="23" t="s">
        <v>512</v>
      </c>
      <c r="D165" s="25">
        <v>1</v>
      </c>
      <c r="E165" s="25" t="s">
        <v>218</v>
      </c>
      <c r="F165" s="23" t="s">
        <v>513</v>
      </c>
    </row>
    <row r="166" spans="1:10" ht="30" x14ac:dyDescent="0.3">
      <c r="A166" s="38" t="s">
        <v>1321</v>
      </c>
      <c r="B166" s="23" t="s">
        <v>3553</v>
      </c>
      <c r="C166" s="23" t="s">
        <v>515</v>
      </c>
      <c r="D166" s="25">
        <v>1</v>
      </c>
      <c r="E166" s="25" t="s">
        <v>245</v>
      </c>
      <c r="F166" s="23" t="s">
        <v>516</v>
      </c>
    </row>
    <row r="167" spans="1:10" ht="30" x14ac:dyDescent="0.3">
      <c r="A167" s="38" t="s">
        <v>502</v>
      </c>
      <c r="B167" s="23" t="s">
        <v>517</v>
      </c>
      <c r="C167" s="23" t="s">
        <v>518</v>
      </c>
      <c r="D167" s="25">
        <v>1</v>
      </c>
      <c r="E167" s="25" t="s">
        <v>519</v>
      </c>
      <c r="F167" s="23" t="s">
        <v>520</v>
      </c>
    </row>
    <row r="168" spans="1:10" ht="30" x14ac:dyDescent="0.3">
      <c r="A168" s="38" t="s">
        <v>1324</v>
      </c>
      <c r="B168" s="23" t="s">
        <v>3554</v>
      </c>
      <c r="C168" s="23" t="s">
        <v>522</v>
      </c>
      <c r="D168" s="25">
        <v>1</v>
      </c>
      <c r="E168" s="25" t="s">
        <v>188</v>
      </c>
      <c r="F168" s="23" t="s">
        <v>523</v>
      </c>
    </row>
    <row r="169" spans="1:10" ht="30" x14ac:dyDescent="0.3">
      <c r="A169" s="38"/>
      <c r="B169" s="23"/>
      <c r="C169" s="23" t="s">
        <v>524</v>
      </c>
      <c r="D169" s="25">
        <v>1</v>
      </c>
      <c r="E169" s="25" t="s">
        <v>245</v>
      </c>
      <c r="F169" s="23"/>
    </row>
    <row r="170" spans="1:10" ht="30" x14ac:dyDescent="0.3">
      <c r="A170" s="38" t="s">
        <v>1326</v>
      </c>
      <c r="B170" s="23" t="s">
        <v>525</v>
      </c>
      <c r="C170" s="23" t="s">
        <v>526</v>
      </c>
      <c r="D170" s="25">
        <v>1</v>
      </c>
      <c r="E170" s="25" t="s">
        <v>283</v>
      </c>
      <c r="F170" s="23"/>
    </row>
    <row r="171" spans="1:10" x14ac:dyDescent="0.3">
      <c r="A171" s="38" t="s">
        <v>51</v>
      </c>
      <c r="B171" s="657" t="s">
        <v>3555</v>
      </c>
      <c r="C171" s="658"/>
      <c r="D171" s="658"/>
      <c r="E171" s="658"/>
      <c r="F171" s="658"/>
      <c r="G171" s="658"/>
      <c r="H171" s="533">
        <f>SUM(D172:D179)</f>
        <v>8</v>
      </c>
      <c r="I171" s="533">
        <f>COUNT(D172:D179)*2</f>
        <v>16</v>
      </c>
      <c r="J171" s="534">
        <f>H171/I171</f>
        <v>0.5</v>
      </c>
    </row>
    <row r="172" spans="1:10" ht="30" x14ac:dyDescent="0.3">
      <c r="A172" s="38" t="s">
        <v>1337</v>
      </c>
      <c r="B172" s="23" t="s">
        <v>503</v>
      </c>
      <c r="C172" s="24" t="s">
        <v>504</v>
      </c>
      <c r="D172" s="25">
        <v>1</v>
      </c>
      <c r="E172" s="25" t="s">
        <v>218</v>
      </c>
      <c r="F172" s="24" t="s">
        <v>505</v>
      </c>
    </row>
    <row r="173" spans="1:10" x14ac:dyDescent="0.3">
      <c r="A173" s="38"/>
      <c r="B173" s="23"/>
      <c r="C173" s="23" t="s">
        <v>506</v>
      </c>
      <c r="D173" s="25">
        <v>1</v>
      </c>
      <c r="E173" s="25" t="s">
        <v>218</v>
      </c>
      <c r="F173" s="23"/>
    </row>
    <row r="174" spans="1:10" x14ac:dyDescent="0.3">
      <c r="A174" s="38" t="s">
        <v>535</v>
      </c>
      <c r="B174" s="23" t="s">
        <v>497</v>
      </c>
      <c r="C174" s="23" t="s">
        <v>498</v>
      </c>
      <c r="D174" s="25">
        <v>1</v>
      </c>
      <c r="E174" s="25" t="s">
        <v>218</v>
      </c>
      <c r="F174" s="23"/>
    </row>
    <row r="175" spans="1:10" x14ac:dyDescent="0.3">
      <c r="A175" s="38"/>
      <c r="B175" s="23"/>
      <c r="C175" s="24" t="s">
        <v>499</v>
      </c>
      <c r="D175" s="25">
        <v>1</v>
      </c>
      <c r="E175" s="25" t="s">
        <v>218</v>
      </c>
      <c r="F175" s="23"/>
    </row>
    <row r="176" spans="1:10" x14ac:dyDescent="0.3">
      <c r="A176" s="38"/>
      <c r="B176" s="23"/>
      <c r="C176" s="24" t="s">
        <v>500</v>
      </c>
      <c r="D176" s="25">
        <v>1</v>
      </c>
      <c r="E176" s="25" t="s">
        <v>218</v>
      </c>
      <c r="F176" s="23"/>
    </row>
    <row r="177" spans="1:10" x14ac:dyDescent="0.3">
      <c r="A177" s="38"/>
      <c r="B177" s="23"/>
      <c r="C177" s="24" t="s">
        <v>501</v>
      </c>
      <c r="D177" s="25">
        <v>1</v>
      </c>
      <c r="E177" s="25" t="s">
        <v>218</v>
      </c>
      <c r="F177" s="23"/>
    </row>
    <row r="178" spans="1:10" ht="30" x14ac:dyDescent="0.3">
      <c r="A178" s="38" t="s">
        <v>3556</v>
      </c>
      <c r="B178" s="23" t="s">
        <v>507</v>
      </c>
      <c r="C178" s="23" t="s">
        <v>508</v>
      </c>
      <c r="D178" s="25">
        <v>1</v>
      </c>
      <c r="E178" s="25" t="s">
        <v>218</v>
      </c>
      <c r="F178" s="23"/>
    </row>
    <row r="179" spans="1:10" ht="30" x14ac:dyDescent="0.3">
      <c r="A179" s="38" t="s">
        <v>3557</v>
      </c>
      <c r="B179" s="23" t="s">
        <v>509</v>
      </c>
      <c r="C179" s="24" t="s">
        <v>510</v>
      </c>
      <c r="D179" s="25">
        <v>1</v>
      </c>
      <c r="E179" s="25" t="s">
        <v>218</v>
      </c>
      <c r="F179" s="23"/>
    </row>
    <row r="180" spans="1:10" x14ac:dyDescent="0.3">
      <c r="A180" s="38" t="s">
        <v>538</v>
      </c>
      <c r="B180" s="657" t="s">
        <v>52</v>
      </c>
      <c r="C180" s="658"/>
      <c r="D180" s="658"/>
      <c r="E180" s="658"/>
      <c r="F180" s="658"/>
      <c r="G180" s="658"/>
      <c r="H180" s="533">
        <f>SUM(D181:D185)</f>
        <v>5</v>
      </c>
      <c r="I180" s="533">
        <f>COUNT(D181:D185)*2</f>
        <v>10</v>
      </c>
      <c r="J180" s="534">
        <f>H180/I180</f>
        <v>0.5</v>
      </c>
    </row>
    <row r="181" spans="1:10" ht="45" x14ac:dyDescent="0.3">
      <c r="A181" s="38" t="s">
        <v>1958</v>
      </c>
      <c r="B181" s="23" t="s">
        <v>528</v>
      </c>
      <c r="C181" s="23" t="s">
        <v>529</v>
      </c>
      <c r="D181" s="25">
        <v>1</v>
      </c>
      <c r="E181" s="25" t="s">
        <v>245</v>
      </c>
      <c r="F181" s="23"/>
    </row>
    <row r="182" spans="1:10" ht="30" x14ac:dyDescent="0.3">
      <c r="A182" s="38" t="s">
        <v>1961</v>
      </c>
      <c r="B182" s="23" t="s">
        <v>531</v>
      </c>
      <c r="C182" s="23" t="s">
        <v>532</v>
      </c>
      <c r="D182" s="25">
        <v>1</v>
      </c>
      <c r="E182" s="25" t="s">
        <v>245</v>
      </c>
      <c r="F182" s="23"/>
    </row>
    <row r="183" spans="1:10" x14ac:dyDescent="0.3">
      <c r="A183" s="38"/>
      <c r="B183" s="23"/>
      <c r="C183" s="23" t="s">
        <v>533</v>
      </c>
      <c r="D183" s="25">
        <v>1</v>
      </c>
      <c r="E183" s="25" t="s">
        <v>245</v>
      </c>
      <c r="F183" s="23"/>
    </row>
    <row r="184" spans="1:10" x14ac:dyDescent="0.3">
      <c r="A184" s="38"/>
      <c r="B184" s="23"/>
      <c r="C184" s="23" t="s">
        <v>534</v>
      </c>
      <c r="D184" s="25">
        <v>1</v>
      </c>
      <c r="E184" s="25" t="s">
        <v>245</v>
      </c>
      <c r="F184" s="23"/>
    </row>
    <row r="185" spans="1:10" ht="30" x14ac:dyDescent="0.3">
      <c r="A185" s="38" t="s">
        <v>1967</v>
      </c>
      <c r="B185" s="27" t="s">
        <v>536</v>
      </c>
      <c r="C185" s="23" t="s">
        <v>537</v>
      </c>
      <c r="D185" s="25">
        <v>1</v>
      </c>
      <c r="E185" s="25" t="s">
        <v>218</v>
      </c>
      <c r="F185" s="23"/>
    </row>
    <row r="186" spans="1:10" x14ac:dyDescent="0.3">
      <c r="A186" s="38" t="s">
        <v>56</v>
      </c>
      <c r="B186" s="657" t="s">
        <v>4171</v>
      </c>
      <c r="C186" s="658"/>
      <c r="D186" s="658"/>
      <c r="E186" s="658"/>
      <c r="F186" s="658"/>
      <c r="G186" s="658"/>
      <c r="H186" s="533">
        <f>SUM(D187:D188)</f>
        <v>2</v>
      </c>
      <c r="I186" s="533">
        <f>COUNT(D187:D188)*2</f>
        <v>4</v>
      </c>
      <c r="J186" s="534">
        <f>H186/I186</f>
        <v>0.5</v>
      </c>
    </row>
    <row r="187" spans="1:10" x14ac:dyDescent="0.3">
      <c r="A187" s="38" t="s">
        <v>3558</v>
      </c>
      <c r="B187" s="23" t="s">
        <v>539</v>
      </c>
      <c r="C187" s="24" t="s">
        <v>540</v>
      </c>
      <c r="D187" s="25">
        <v>1</v>
      </c>
      <c r="E187" s="25" t="s">
        <v>243</v>
      </c>
      <c r="F187" s="23"/>
    </row>
    <row r="188" spans="1:10" ht="30" x14ac:dyDescent="0.3">
      <c r="A188" s="38" t="s">
        <v>3559</v>
      </c>
      <c r="B188" s="23" t="s">
        <v>541</v>
      </c>
      <c r="C188" s="23" t="s">
        <v>4173</v>
      </c>
      <c r="D188" s="25">
        <v>1</v>
      </c>
      <c r="E188" s="25" t="s">
        <v>243</v>
      </c>
      <c r="F188" s="23"/>
    </row>
    <row r="189" spans="1:10" x14ac:dyDescent="0.3">
      <c r="A189" s="38" t="s">
        <v>62</v>
      </c>
      <c r="B189" s="657" t="s">
        <v>59</v>
      </c>
      <c r="C189" s="658"/>
      <c r="D189" s="658"/>
      <c r="E189" s="658"/>
      <c r="F189" s="658"/>
      <c r="G189" s="658"/>
      <c r="H189" s="533">
        <f>SUM(D190:D191)</f>
        <v>2</v>
      </c>
      <c r="I189" s="533">
        <f>COUNT(D190:D191)*2</f>
        <v>4</v>
      </c>
      <c r="J189" s="534">
        <f>H189/I189</f>
        <v>0.5</v>
      </c>
    </row>
    <row r="190" spans="1:10" ht="30" x14ac:dyDescent="0.3">
      <c r="A190" s="38" t="s">
        <v>3342</v>
      </c>
      <c r="B190" s="23" t="s">
        <v>544</v>
      </c>
      <c r="C190" s="23" t="s">
        <v>4174</v>
      </c>
      <c r="D190" s="25">
        <v>1</v>
      </c>
      <c r="E190" s="25" t="s">
        <v>247</v>
      </c>
      <c r="F190" s="23"/>
    </row>
    <row r="191" spans="1:10" ht="30" x14ac:dyDescent="0.3">
      <c r="A191" s="38" t="s">
        <v>4066</v>
      </c>
      <c r="B191" s="27" t="s">
        <v>545</v>
      </c>
      <c r="C191" s="23" t="s">
        <v>546</v>
      </c>
      <c r="D191" s="25">
        <v>1</v>
      </c>
      <c r="E191" s="25" t="s">
        <v>283</v>
      </c>
      <c r="F191" s="23"/>
    </row>
    <row r="192" spans="1:10" x14ac:dyDescent="0.3">
      <c r="A192" s="38" t="s">
        <v>3561</v>
      </c>
      <c r="B192" s="657" t="s">
        <v>547</v>
      </c>
      <c r="C192" s="658"/>
      <c r="D192" s="658"/>
      <c r="E192" s="658"/>
      <c r="F192" s="658"/>
      <c r="G192" s="658"/>
      <c r="H192" s="533">
        <f>SUM(D193:D195)</f>
        <v>3</v>
      </c>
      <c r="I192" s="533">
        <f>COUNT(D193:D195)*2</f>
        <v>6</v>
      </c>
      <c r="J192" s="534">
        <f>H192/I192</f>
        <v>0.5</v>
      </c>
    </row>
    <row r="193" spans="1:10" ht="45" x14ac:dyDescent="0.3">
      <c r="A193" s="38" t="s">
        <v>4092</v>
      </c>
      <c r="B193" s="23" t="s">
        <v>549</v>
      </c>
      <c r="C193" s="23" t="s">
        <v>550</v>
      </c>
      <c r="D193" s="25">
        <v>1</v>
      </c>
      <c r="E193" s="25" t="s">
        <v>283</v>
      </c>
      <c r="F193" s="23"/>
    </row>
    <row r="194" spans="1:10" ht="30" x14ac:dyDescent="0.3">
      <c r="A194" s="38" t="s">
        <v>4105</v>
      </c>
      <c r="B194" s="23" t="s">
        <v>552</v>
      </c>
      <c r="C194" s="23" t="s">
        <v>553</v>
      </c>
      <c r="D194" s="25">
        <v>1</v>
      </c>
      <c r="E194" s="25" t="s">
        <v>247</v>
      </c>
      <c r="F194" s="23" t="s">
        <v>554</v>
      </c>
    </row>
    <row r="195" spans="1:10" ht="45" x14ac:dyDescent="0.3">
      <c r="A195" s="38" t="s">
        <v>4093</v>
      </c>
      <c r="B195" s="23" t="s">
        <v>555</v>
      </c>
      <c r="C195" s="23" t="s">
        <v>556</v>
      </c>
      <c r="D195" s="25">
        <v>1</v>
      </c>
      <c r="E195" s="25" t="s">
        <v>218</v>
      </c>
      <c r="F195" s="23"/>
    </row>
    <row r="196" spans="1:10" x14ac:dyDescent="0.3">
      <c r="A196" s="37" t="s">
        <v>146</v>
      </c>
      <c r="B196" s="664" t="s">
        <v>557</v>
      </c>
      <c r="C196" s="665"/>
      <c r="D196" s="665"/>
      <c r="E196" s="665"/>
      <c r="F196" s="665"/>
      <c r="G196" s="665"/>
      <c r="H196" s="533">
        <f>H197+H209+H218+H229+H238+H241+H247+H259+H268+H277+H303+H306+H309</f>
        <v>107</v>
      </c>
      <c r="I196" s="533">
        <f>I197+I209+I218+I229+I238+I241+I247+I259+I268+I277+I303+I306+I309</f>
        <v>214</v>
      </c>
      <c r="J196" s="534">
        <f>H196/I196</f>
        <v>0.5</v>
      </c>
    </row>
    <row r="197" spans="1:10" x14ac:dyDescent="0.3">
      <c r="A197" s="38" t="s">
        <v>558</v>
      </c>
      <c r="B197" s="657" t="s">
        <v>559</v>
      </c>
      <c r="C197" s="658"/>
      <c r="D197" s="658"/>
      <c r="E197" s="658"/>
      <c r="F197" s="658"/>
      <c r="G197" s="658"/>
      <c r="H197" s="533">
        <f>SUM(D198:D208)</f>
        <v>11</v>
      </c>
      <c r="I197" s="533">
        <f>COUNT(D198:D208)*2</f>
        <v>22</v>
      </c>
      <c r="J197" s="534">
        <f>H197/I197</f>
        <v>0.5</v>
      </c>
    </row>
    <row r="198" spans="1:10" ht="30" x14ac:dyDescent="0.3">
      <c r="A198" s="38" t="s">
        <v>560</v>
      </c>
      <c r="B198" s="23" t="s">
        <v>561</v>
      </c>
      <c r="C198" s="23" t="s">
        <v>562</v>
      </c>
      <c r="D198" s="25">
        <v>1</v>
      </c>
      <c r="E198" s="25" t="s">
        <v>563</v>
      </c>
      <c r="F198" s="23"/>
    </row>
    <row r="199" spans="1:10" ht="30" x14ac:dyDescent="0.3">
      <c r="A199" s="38" t="s">
        <v>146</v>
      </c>
      <c r="B199" s="23"/>
      <c r="C199" s="23" t="s">
        <v>564</v>
      </c>
      <c r="D199" s="25">
        <v>1</v>
      </c>
      <c r="E199" s="25" t="s">
        <v>563</v>
      </c>
      <c r="F199" s="23" t="s">
        <v>565</v>
      </c>
    </row>
    <row r="200" spans="1:10" ht="30" x14ac:dyDescent="0.3">
      <c r="A200" s="38" t="s">
        <v>566</v>
      </c>
      <c r="B200" s="23" t="s">
        <v>567</v>
      </c>
      <c r="C200" s="23" t="s">
        <v>568</v>
      </c>
      <c r="D200" s="25">
        <v>1</v>
      </c>
      <c r="E200" s="25" t="s">
        <v>388</v>
      </c>
      <c r="F200" s="23"/>
    </row>
    <row r="201" spans="1:10" ht="30" x14ac:dyDescent="0.3">
      <c r="A201" s="38"/>
      <c r="B201" s="23"/>
      <c r="C201" s="23" t="s">
        <v>569</v>
      </c>
      <c r="D201" s="25">
        <v>1</v>
      </c>
      <c r="E201" s="25" t="s">
        <v>388</v>
      </c>
      <c r="F201" s="23"/>
    </row>
    <row r="202" spans="1:10" ht="30" x14ac:dyDescent="0.3">
      <c r="A202" s="38"/>
      <c r="B202" s="23"/>
      <c r="C202" s="23" t="s">
        <v>570</v>
      </c>
      <c r="D202" s="25">
        <v>1</v>
      </c>
      <c r="E202" s="25" t="s">
        <v>388</v>
      </c>
      <c r="F202" s="23"/>
    </row>
    <row r="203" spans="1:10" x14ac:dyDescent="0.3">
      <c r="A203" s="38"/>
      <c r="B203" s="23"/>
      <c r="C203" s="23" t="s">
        <v>571</v>
      </c>
      <c r="D203" s="25">
        <v>1</v>
      </c>
      <c r="E203" s="25" t="s">
        <v>388</v>
      </c>
      <c r="F203" s="23"/>
    </row>
    <row r="204" spans="1:10" x14ac:dyDescent="0.3">
      <c r="A204" s="38"/>
      <c r="B204" s="23"/>
      <c r="C204" s="23" t="s">
        <v>572</v>
      </c>
      <c r="D204" s="25">
        <v>1</v>
      </c>
      <c r="E204" s="25" t="s">
        <v>388</v>
      </c>
      <c r="F204" s="23"/>
    </row>
    <row r="205" spans="1:10" x14ac:dyDescent="0.3">
      <c r="A205" s="38"/>
      <c r="B205" s="23"/>
      <c r="C205" s="23" t="s">
        <v>573</v>
      </c>
      <c r="D205" s="25">
        <v>1</v>
      </c>
      <c r="E205" s="25" t="s">
        <v>563</v>
      </c>
      <c r="F205" s="23"/>
    </row>
    <row r="206" spans="1:10" ht="45" x14ac:dyDescent="0.3">
      <c r="A206" s="38"/>
      <c r="B206" s="23"/>
      <c r="C206" s="23" t="s">
        <v>574</v>
      </c>
      <c r="D206" s="25">
        <v>1</v>
      </c>
      <c r="E206" s="25" t="s">
        <v>388</v>
      </c>
      <c r="F206" s="23"/>
    </row>
    <row r="207" spans="1:10" ht="30" x14ac:dyDescent="0.3">
      <c r="A207" s="38"/>
      <c r="B207" s="23"/>
      <c r="C207" s="23" t="s">
        <v>575</v>
      </c>
      <c r="D207" s="25">
        <v>1</v>
      </c>
      <c r="E207" s="25" t="s">
        <v>283</v>
      </c>
      <c r="F207" s="23"/>
    </row>
    <row r="208" spans="1:10" ht="45" x14ac:dyDescent="0.3">
      <c r="A208" s="38" t="s">
        <v>576</v>
      </c>
      <c r="B208" s="23" t="s">
        <v>577</v>
      </c>
      <c r="C208" s="23" t="s">
        <v>578</v>
      </c>
      <c r="D208" s="25">
        <v>1</v>
      </c>
      <c r="E208" s="25" t="s">
        <v>245</v>
      </c>
      <c r="F208" s="23"/>
    </row>
    <row r="209" spans="1:10" x14ac:dyDescent="0.3">
      <c r="A209" s="38" t="s">
        <v>579</v>
      </c>
      <c r="B209" s="657" t="s">
        <v>68</v>
      </c>
      <c r="C209" s="658"/>
      <c r="D209" s="658"/>
      <c r="E209" s="658"/>
      <c r="F209" s="658"/>
      <c r="G209" s="658"/>
      <c r="H209" s="533">
        <f>SUM(D210:D217)</f>
        <v>8</v>
      </c>
      <c r="I209" s="533">
        <f>COUNT(D210:D217)*2</f>
        <v>16</v>
      </c>
      <c r="J209" s="534">
        <f>H209/I209</f>
        <v>0.5</v>
      </c>
    </row>
    <row r="210" spans="1:10" ht="45" x14ac:dyDescent="0.3">
      <c r="A210" s="38" t="s">
        <v>580</v>
      </c>
      <c r="B210" s="23" t="s">
        <v>581</v>
      </c>
      <c r="C210" s="23" t="s">
        <v>582</v>
      </c>
      <c r="D210" s="25">
        <v>1</v>
      </c>
      <c r="E210" s="25" t="s">
        <v>388</v>
      </c>
      <c r="F210" s="23" t="s">
        <v>583</v>
      </c>
    </row>
    <row r="211" spans="1:10" ht="30" x14ac:dyDescent="0.3">
      <c r="A211" s="38" t="s">
        <v>146</v>
      </c>
      <c r="B211" s="23"/>
      <c r="C211" s="24" t="s">
        <v>584</v>
      </c>
      <c r="D211" s="25">
        <v>1</v>
      </c>
      <c r="E211" s="25" t="s">
        <v>243</v>
      </c>
      <c r="F211" s="23"/>
    </row>
    <row r="212" spans="1:10" ht="30" x14ac:dyDescent="0.3">
      <c r="A212" s="38" t="s">
        <v>146</v>
      </c>
      <c r="B212" s="23"/>
      <c r="C212" s="24" t="s">
        <v>585</v>
      </c>
      <c r="D212" s="25">
        <v>1</v>
      </c>
      <c r="E212" s="25" t="s">
        <v>563</v>
      </c>
      <c r="F212" s="23"/>
    </row>
    <row r="213" spans="1:10" ht="30" x14ac:dyDescent="0.3">
      <c r="A213" s="38" t="s">
        <v>586</v>
      </c>
      <c r="B213" s="23" t="s">
        <v>587</v>
      </c>
      <c r="C213" s="24" t="s">
        <v>588</v>
      </c>
      <c r="D213" s="25">
        <v>1</v>
      </c>
      <c r="E213" s="25" t="s">
        <v>247</v>
      </c>
      <c r="F213" s="23"/>
    </row>
    <row r="214" spans="1:10" ht="60" x14ac:dyDescent="0.3">
      <c r="A214" s="38" t="s">
        <v>4069</v>
      </c>
      <c r="B214" s="281" t="s">
        <v>4316</v>
      </c>
      <c r="C214" s="259" t="s">
        <v>4368</v>
      </c>
      <c r="D214" s="260">
        <v>1</v>
      </c>
      <c r="E214" s="260" t="s">
        <v>388</v>
      </c>
      <c r="F214" s="259" t="s">
        <v>4369</v>
      </c>
    </row>
    <row r="215" spans="1:10" ht="105" x14ac:dyDescent="0.3">
      <c r="A215" s="325"/>
      <c r="B215" s="281"/>
      <c r="C215" s="259" t="s">
        <v>4370</v>
      </c>
      <c r="D215" s="260">
        <v>1</v>
      </c>
      <c r="E215" s="260" t="s">
        <v>563</v>
      </c>
      <c r="F215" s="259" t="s">
        <v>4371</v>
      </c>
    </row>
    <row r="216" spans="1:10" ht="45" x14ac:dyDescent="0.3">
      <c r="A216" s="325"/>
      <c r="B216" s="281"/>
      <c r="C216" s="259" t="s">
        <v>4313</v>
      </c>
      <c r="D216" s="260">
        <v>1</v>
      </c>
      <c r="E216" s="260" t="s">
        <v>388</v>
      </c>
      <c r="F216" s="259" t="s">
        <v>4312</v>
      </c>
    </row>
    <row r="217" spans="1:10" ht="48" customHeight="1" x14ac:dyDescent="0.3">
      <c r="A217" s="325"/>
      <c r="B217" s="326"/>
      <c r="C217" s="282" t="s">
        <v>4315</v>
      </c>
      <c r="D217" s="260">
        <v>1</v>
      </c>
      <c r="E217" s="260" t="s">
        <v>388</v>
      </c>
      <c r="F217" s="259" t="s">
        <v>4314</v>
      </c>
    </row>
    <row r="218" spans="1:10" x14ac:dyDescent="0.3">
      <c r="A218" s="38" t="s">
        <v>589</v>
      </c>
      <c r="B218" s="657" t="s">
        <v>590</v>
      </c>
      <c r="C218" s="658"/>
      <c r="D218" s="658"/>
      <c r="E218" s="658"/>
      <c r="F218" s="658"/>
      <c r="G218" s="658"/>
      <c r="H218" s="533">
        <f>SUM(D219:D228)</f>
        <v>10</v>
      </c>
      <c r="I218" s="533">
        <f>COUNT(D219:D228)*2</f>
        <v>20</v>
      </c>
      <c r="J218" s="534">
        <f>H218/I218</f>
        <v>0.5</v>
      </c>
    </row>
    <row r="219" spans="1:10" ht="30" x14ac:dyDescent="0.3">
      <c r="A219" s="38" t="s">
        <v>591</v>
      </c>
      <c r="B219" s="23" t="s">
        <v>592</v>
      </c>
      <c r="C219" s="23" t="s">
        <v>4536</v>
      </c>
      <c r="D219" s="25">
        <v>1</v>
      </c>
      <c r="E219" s="25" t="s">
        <v>388</v>
      </c>
      <c r="F219" s="23" t="s">
        <v>4537</v>
      </c>
    </row>
    <row r="220" spans="1:10" ht="30" x14ac:dyDescent="0.3">
      <c r="A220" s="37" t="s">
        <v>146</v>
      </c>
      <c r="B220" s="23"/>
      <c r="C220" s="23" t="s">
        <v>593</v>
      </c>
      <c r="D220" s="25">
        <v>1</v>
      </c>
      <c r="E220" s="25" t="s">
        <v>388</v>
      </c>
      <c r="F220" s="23"/>
    </row>
    <row r="221" spans="1:10" ht="60" x14ac:dyDescent="0.3">
      <c r="A221" s="38" t="s">
        <v>594</v>
      </c>
      <c r="B221" s="23" t="s">
        <v>595</v>
      </c>
      <c r="C221" s="24" t="s">
        <v>596</v>
      </c>
      <c r="D221" s="25">
        <v>1</v>
      </c>
      <c r="E221" s="25" t="s">
        <v>388</v>
      </c>
      <c r="F221" s="23"/>
    </row>
    <row r="222" spans="1:10" ht="30" x14ac:dyDescent="0.3">
      <c r="A222" s="37" t="s">
        <v>146</v>
      </c>
      <c r="B222" s="23"/>
      <c r="C222" s="23" t="s">
        <v>597</v>
      </c>
      <c r="D222" s="25">
        <v>1</v>
      </c>
      <c r="E222" s="25" t="s">
        <v>388</v>
      </c>
      <c r="F222" s="23" t="s">
        <v>598</v>
      </c>
    </row>
    <row r="223" spans="1:10" x14ac:dyDescent="0.3">
      <c r="A223" s="37" t="s">
        <v>146</v>
      </c>
      <c r="B223" s="23"/>
      <c r="C223" s="24" t="s">
        <v>599</v>
      </c>
      <c r="D223" s="25">
        <v>1</v>
      </c>
      <c r="E223" s="25" t="s">
        <v>388</v>
      </c>
      <c r="F223" s="23"/>
    </row>
    <row r="224" spans="1:10" x14ac:dyDescent="0.3">
      <c r="A224" s="37" t="s">
        <v>146</v>
      </c>
      <c r="B224" s="23"/>
      <c r="C224" s="24" t="s">
        <v>600</v>
      </c>
      <c r="D224" s="25">
        <v>1</v>
      </c>
      <c r="E224" s="25" t="s">
        <v>388</v>
      </c>
      <c r="F224" s="23"/>
    </row>
    <row r="225" spans="1:10" x14ac:dyDescent="0.3">
      <c r="A225" s="37" t="s">
        <v>146</v>
      </c>
      <c r="B225" s="23"/>
      <c r="C225" s="24" t="s">
        <v>601</v>
      </c>
      <c r="D225" s="25">
        <v>1</v>
      </c>
      <c r="E225" s="25" t="s">
        <v>563</v>
      </c>
      <c r="F225" s="23"/>
    </row>
    <row r="226" spans="1:10" x14ac:dyDescent="0.3">
      <c r="A226" s="37" t="s">
        <v>146</v>
      </c>
      <c r="B226" s="23"/>
      <c r="C226" s="23" t="s">
        <v>602</v>
      </c>
      <c r="D226" s="25">
        <v>1</v>
      </c>
      <c r="E226" s="25" t="s">
        <v>388</v>
      </c>
      <c r="F226" s="23"/>
    </row>
    <row r="227" spans="1:10" x14ac:dyDescent="0.3">
      <c r="A227" s="37" t="s">
        <v>146</v>
      </c>
      <c r="B227" s="23"/>
      <c r="C227" s="23" t="s">
        <v>603</v>
      </c>
      <c r="D227" s="25">
        <v>1</v>
      </c>
      <c r="E227" s="25" t="s">
        <v>563</v>
      </c>
      <c r="F227" s="23" t="s">
        <v>604</v>
      </c>
    </row>
    <row r="228" spans="1:10" ht="39" customHeight="1" x14ac:dyDescent="0.3">
      <c r="A228" s="314" t="s">
        <v>3778</v>
      </c>
      <c r="B228" s="261" t="s">
        <v>3779</v>
      </c>
      <c r="C228" s="259" t="s">
        <v>4410</v>
      </c>
      <c r="D228" s="260">
        <v>1</v>
      </c>
      <c r="E228" s="260" t="s">
        <v>247</v>
      </c>
      <c r="F228" s="261"/>
    </row>
    <row r="229" spans="1:10" x14ac:dyDescent="0.3">
      <c r="A229" s="38" t="s">
        <v>605</v>
      </c>
      <c r="B229" s="657" t="s">
        <v>72</v>
      </c>
      <c r="C229" s="658"/>
      <c r="D229" s="658"/>
      <c r="E229" s="658"/>
      <c r="F229" s="658"/>
      <c r="G229" s="658"/>
      <c r="H229" s="533">
        <f>SUM(D230:D237)</f>
        <v>8</v>
      </c>
      <c r="I229" s="533">
        <f>COUNT(D230:D237)*2</f>
        <v>16</v>
      </c>
      <c r="J229" s="534">
        <f>H229/I229</f>
        <v>0.5</v>
      </c>
    </row>
    <row r="230" spans="1:10" ht="30" x14ac:dyDescent="0.3">
      <c r="A230" s="38" t="s">
        <v>606</v>
      </c>
      <c r="B230" s="23" t="s">
        <v>607</v>
      </c>
      <c r="C230" s="23" t="s">
        <v>608</v>
      </c>
      <c r="D230" s="25">
        <v>1</v>
      </c>
      <c r="E230" s="25" t="s">
        <v>245</v>
      </c>
      <c r="F230" s="23" t="s">
        <v>609</v>
      </c>
    </row>
    <row r="231" spans="1:10" ht="45" x14ac:dyDescent="0.3">
      <c r="A231" s="38" t="s">
        <v>610</v>
      </c>
      <c r="B231" s="23" t="s">
        <v>611</v>
      </c>
      <c r="C231" s="23" t="s">
        <v>612</v>
      </c>
      <c r="D231" s="25">
        <v>1</v>
      </c>
      <c r="E231" s="25" t="s">
        <v>563</v>
      </c>
      <c r="F231" s="23" t="s">
        <v>613</v>
      </c>
    </row>
    <row r="232" spans="1:10" ht="30" x14ac:dyDescent="0.3">
      <c r="A232" s="38" t="s">
        <v>146</v>
      </c>
      <c r="B232" s="23"/>
      <c r="C232" s="23" t="s">
        <v>614</v>
      </c>
      <c r="D232" s="25">
        <v>1</v>
      </c>
      <c r="E232" s="25" t="s">
        <v>388</v>
      </c>
      <c r="F232" s="23" t="s">
        <v>615</v>
      </c>
    </row>
    <row r="233" spans="1:10" ht="30" x14ac:dyDescent="0.3">
      <c r="A233" s="38" t="s">
        <v>616</v>
      </c>
      <c r="B233" s="23" t="s">
        <v>617</v>
      </c>
      <c r="C233" s="23" t="s">
        <v>618</v>
      </c>
      <c r="D233" s="25">
        <v>1</v>
      </c>
      <c r="E233" s="25" t="s">
        <v>388</v>
      </c>
      <c r="F233" s="23"/>
    </row>
    <row r="234" spans="1:10" x14ac:dyDescent="0.3">
      <c r="A234" s="38" t="s">
        <v>146</v>
      </c>
      <c r="B234" s="23"/>
      <c r="C234" s="23" t="s">
        <v>619</v>
      </c>
      <c r="D234" s="25">
        <v>1</v>
      </c>
      <c r="E234" s="25" t="s">
        <v>563</v>
      </c>
      <c r="F234" s="23"/>
    </row>
    <row r="235" spans="1:10" ht="30" x14ac:dyDescent="0.3">
      <c r="A235" s="38" t="s">
        <v>620</v>
      </c>
      <c r="B235" s="23" t="s">
        <v>621</v>
      </c>
      <c r="C235" s="23" t="s">
        <v>622</v>
      </c>
      <c r="D235" s="25">
        <v>1</v>
      </c>
      <c r="E235" s="25" t="s">
        <v>247</v>
      </c>
      <c r="F235" s="23" t="s">
        <v>623</v>
      </c>
    </row>
    <row r="236" spans="1:10" ht="30" x14ac:dyDescent="0.3">
      <c r="A236" s="38" t="s">
        <v>624</v>
      </c>
      <c r="B236" s="23" t="s">
        <v>625</v>
      </c>
      <c r="C236" s="23" t="s">
        <v>626</v>
      </c>
      <c r="D236" s="25">
        <v>1</v>
      </c>
      <c r="E236" s="25" t="s">
        <v>247</v>
      </c>
      <c r="F236" s="23" t="s">
        <v>627</v>
      </c>
    </row>
    <row r="237" spans="1:10" x14ac:dyDescent="0.3">
      <c r="A237" s="38" t="s">
        <v>146</v>
      </c>
      <c r="B237" s="23"/>
      <c r="C237" s="23" t="s">
        <v>628</v>
      </c>
      <c r="D237" s="25">
        <v>1</v>
      </c>
      <c r="E237" s="25" t="s">
        <v>629</v>
      </c>
      <c r="F237" s="23" t="s">
        <v>630</v>
      </c>
    </row>
    <row r="238" spans="1:10" x14ac:dyDescent="0.3">
      <c r="A238" s="38" t="s">
        <v>631</v>
      </c>
      <c r="B238" s="657" t="s">
        <v>632</v>
      </c>
      <c r="C238" s="658"/>
      <c r="D238" s="658"/>
      <c r="E238" s="658"/>
      <c r="F238" s="658"/>
      <c r="G238" s="658"/>
      <c r="H238" s="533">
        <f>SUM(D239:D240)</f>
        <v>2</v>
      </c>
      <c r="I238" s="533">
        <f>COUNT(D239:D240)*2</f>
        <v>4</v>
      </c>
      <c r="J238" s="534">
        <f>H238/I238</f>
        <v>0.5</v>
      </c>
    </row>
    <row r="239" spans="1:10" ht="30" x14ac:dyDescent="0.3">
      <c r="A239" s="38" t="s">
        <v>633</v>
      </c>
      <c r="B239" s="23" t="s">
        <v>634</v>
      </c>
      <c r="C239" s="23" t="s">
        <v>635</v>
      </c>
      <c r="D239" s="25">
        <v>1</v>
      </c>
      <c r="E239" s="25" t="s">
        <v>245</v>
      </c>
      <c r="F239" s="23" t="s">
        <v>636</v>
      </c>
    </row>
    <row r="240" spans="1:10" ht="30" x14ac:dyDescent="0.3">
      <c r="A240" s="38" t="s">
        <v>637</v>
      </c>
      <c r="B240" s="23" t="s">
        <v>638</v>
      </c>
      <c r="C240" s="23" t="s">
        <v>639</v>
      </c>
      <c r="D240" s="25">
        <v>1</v>
      </c>
      <c r="E240" s="25" t="s">
        <v>245</v>
      </c>
      <c r="F240" s="23" t="s">
        <v>640</v>
      </c>
    </row>
    <row r="241" spans="1:10" x14ac:dyDescent="0.3">
      <c r="A241" s="38" t="s">
        <v>641</v>
      </c>
      <c r="B241" s="657" t="s">
        <v>4078</v>
      </c>
      <c r="C241" s="658"/>
      <c r="D241" s="658"/>
      <c r="E241" s="658"/>
      <c r="F241" s="658"/>
      <c r="G241" s="658"/>
      <c r="H241" s="533">
        <f>SUM(D242:D246)</f>
        <v>5</v>
      </c>
      <c r="I241" s="533">
        <f>COUNT(D242:D246)*2</f>
        <v>10</v>
      </c>
      <c r="J241" s="534">
        <f>H241/I241</f>
        <v>0.5</v>
      </c>
    </row>
    <row r="242" spans="1:10" ht="30" x14ac:dyDescent="0.3">
      <c r="A242" s="38" t="s">
        <v>642</v>
      </c>
      <c r="B242" s="23" t="s">
        <v>643</v>
      </c>
      <c r="C242" s="23" t="s">
        <v>644</v>
      </c>
      <c r="D242" s="25">
        <v>1</v>
      </c>
      <c r="E242" s="25" t="s">
        <v>563</v>
      </c>
      <c r="F242" s="23"/>
    </row>
    <row r="243" spans="1:10" ht="30" x14ac:dyDescent="0.3">
      <c r="A243" s="38" t="s">
        <v>645</v>
      </c>
      <c r="B243" s="23" t="s">
        <v>646</v>
      </c>
      <c r="C243" s="23" t="s">
        <v>647</v>
      </c>
      <c r="D243" s="25">
        <v>1</v>
      </c>
      <c r="E243" s="25" t="s">
        <v>563</v>
      </c>
      <c r="F243" s="23"/>
    </row>
    <row r="244" spans="1:10" x14ac:dyDescent="0.3">
      <c r="A244" s="38"/>
      <c r="B244" s="23"/>
      <c r="C244" s="23" t="s">
        <v>648</v>
      </c>
      <c r="D244" s="25">
        <v>1</v>
      </c>
      <c r="E244" s="25" t="s">
        <v>388</v>
      </c>
      <c r="F244" s="23"/>
    </row>
    <row r="245" spans="1:10" ht="30" x14ac:dyDescent="0.3">
      <c r="A245" s="38"/>
      <c r="B245" s="23"/>
      <c r="C245" s="23" t="s">
        <v>649</v>
      </c>
      <c r="D245" s="25">
        <v>1</v>
      </c>
      <c r="E245" s="25" t="s">
        <v>563</v>
      </c>
      <c r="F245" s="23"/>
    </row>
    <row r="246" spans="1:10" ht="30" x14ac:dyDescent="0.3">
      <c r="A246" s="262" t="s">
        <v>4070</v>
      </c>
      <c r="B246" s="261" t="s">
        <v>4071</v>
      </c>
      <c r="C246" s="275" t="s">
        <v>4310</v>
      </c>
      <c r="D246" s="260">
        <v>1</v>
      </c>
      <c r="E246" s="276" t="s">
        <v>629</v>
      </c>
      <c r="F246" s="275" t="s">
        <v>4309</v>
      </c>
    </row>
    <row r="247" spans="1:10" x14ac:dyDescent="0.3">
      <c r="A247" s="38" t="s">
        <v>650</v>
      </c>
      <c r="B247" s="657" t="s">
        <v>651</v>
      </c>
      <c r="C247" s="658"/>
      <c r="D247" s="658"/>
      <c r="E247" s="658"/>
      <c r="F247" s="658"/>
      <c r="G247" s="658"/>
      <c r="H247" s="533">
        <f>SUM(D248:D258)</f>
        <v>11</v>
      </c>
      <c r="I247" s="533">
        <f>COUNT(D248:D258)*2</f>
        <v>22</v>
      </c>
      <c r="J247" s="534">
        <f>H247/I247</f>
        <v>0.5</v>
      </c>
    </row>
    <row r="248" spans="1:10" ht="45" x14ac:dyDescent="0.3">
      <c r="A248" s="38" t="s">
        <v>652</v>
      </c>
      <c r="B248" s="23" t="s">
        <v>653</v>
      </c>
      <c r="C248" s="23" t="s">
        <v>654</v>
      </c>
      <c r="D248" s="25">
        <v>1</v>
      </c>
      <c r="E248" s="25" t="s">
        <v>188</v>
      </c>
      <c r="F248" s="23" t="s">
        <v>655</v>
      </c>
    </row>
    <row r="249" spans="1:10" ht="30" x14ac:dyDescent="0.3">
      <c r="A249" s="38"/>
      <c r="B249" s="23"/>
      <c r="C249" s="23" t="s">
        <v>656</v>
      </c>
      <c r="D249" s="25">
        <v>1</v>
      </c>
      <c r="E249" s="25" t="s">
        <v>388</v>
      </c>
      <c r="F249" s="23" t="s">
        <v>657</v>
      </c>
    </row>
    <row r="250" spans="1:10" ht="45" x14ac:dyDescent="0.3">
      <c r="A250" s="38"/>
      <c r="B250" s="23"/>
      <c r="C250" s="23" t="s">
        <v>658</v>
      </c>
      <c r="D250" s="25">
        <v>1</v>
      </c>
      <c r="E250" s="25" t="s">
        <v>388</v>
      </c>
      <c r="F250" s="23" t="s">
        <v>659</v>
      </c>
    </row>
    <row r="251" spans="1:10" ht="30" x14ac:dyDescent="0.3">
      <c r="A251" s="38" t="s">
        <v>660</v>
      </c>
      <c r="B251" s="23" t="s">
        <v>661</v>
      </c>
      <c r="C251" s="23" t="s">
        <v>662</v>
      </c>
      <c r="D251" s="25">
        <v>1</v>
      </c>
      <c r="E251" s="25" t="s">
        <v>563</v>
      </c>
      <c r="F251" s="23"/>
    </row>
    <row r="252" spans="1:10" ht="30" x14ac:dyDescent="0.3">
      <c r="A252" s="38" t="s">
        <v>146</v>
      </c>
      <c r="B252" s="23"/>
      <c r="C252" s="23" t="s">
        <v>663</v>
      </c>
      <c r="D252" s="25">
        <v>1</v>
      </c>
      <c r="E252" s="25" t="s">
        <v>247</v>
      </c>
      <c r="F252" s="23"/>
    </row>
    <row r="253" spans="1:10" ht="30" x14ac:dyDescent="0.3">
      <c r="A253" s="38" t="s">
        <v>664</v>
      </c>
      <c r="B253" s="23" t="s">
        <v>665</v>
      </c>
      <c r="C253" s="24" t="s">
        <v>666</v>
      </c>
      <c r="D253" s="25">
        <v>1</v>
      </c>
      <c r="E253" s="25" t="s">
        <v>245</v>
      </c>
      <c r="F253" s="23" t="s">
        <v>667</v>
      </c>
    </row>
    <row r="254" spans="1:10" ht="30" x14ac:dyDescent="0.3">
      <c r="A254" s="38"/>
      <c r="B254" s="23"/>
      <c r="C254" s="23" t="s">
        <v>668</v>
      </c>
      <c r="D254" s="25">
        <v>1</v>
      </c>
      <c r="E254" s="25" t="s">
        <v>218</v>
      </c>
      <c r="F254" s="23" t="s">
        <v>669</v>
      </c>
    </row>
    <row r="255" spans="1:10" ht="30" x14ac:dyDescent="0.3">
      <c r="A255" s="38"/>
      <c r="B255" s="23"/>
      <c r="C255" s="23" t="s">
        <v>670</v>
      </c>
      <c r="D255" s="25">
        <v>1</v>
      </c>
      <c r="E255" s="25" t="s">
        <v>218</v>
      </c>
      <c r="F255" s="23" t="s">
        <v>671</v>
      </c>
    </row>
    <row r="256" spans="1:10" x14ac:dyDescent="0.3">
      <c r="A256" s="38"/>
      <c r="B256" s="23"/>
      <c r="C256" s="23" t="s">
        <v>672</v>
      </c>
      <c r="D256" s="25">
        <v>1</v>
      </c>
      <c r="E256" s="25" t="s">
        <v>247</v>
      </c>
      <c r="F256" s="23"/>
    </row>
    <row r="257" spans="1:10" ht="30" x14ac:dyDescent="0.3">
      <c r="A257" s="38" t="s">
        <v>673</v>
      </c>
      <c r="B257" s="23" t="s">
        <v>674</v>
      </c>
      <c r="C257" s="23" t="s">
        <v>675</v>
      </c>
      <c r="D257" s="25">
        <v>1</v>
      </c>
      <c r="E257" s="25" t="s">
        <v>188</v>
      </c>
      <c r="F257" s="23"/>
    </row>
    <row r="258" spans="1:10" ht="30" x14ac:dyDescent="0.3">
      <c r="A258" s="38" t="s">
        <v>676</v>
      </c>
      <c r="B258" s="23" t="s">
        <v>677</v>
      </c>
      <c r="C258" s="23" t="s">
        <v>678</v>
      </c>
      <c r="D258" s="25">
        <v>1</v>
      </c>
      <c r="E258" s="25" t="s">
        <v>679</v>
      </c>
      <c r="F258" s="23"/>
    </row>
    <row r="259" spans="1:10" x14ac:dyDescent="0.3">
      <c r="A259" s="38" t="s">
        <v>680</v>
      </c>
      <c r="B259" s="657" t="s">
        <v>681</v>
      </c>
      <c r="C259" s="658"/>
      <c r="D259" s="658"/>
      <c r="E259" s="658"/>
      <c r="F259" s="658"/>
      <c r="G259" s="658"/>
      <c r="H259" s="533">
        <f>SUM(D260:D267)</f>
        <v>8</v>
      </c>
      <c r="I259" s="533">
        <f>COUNT(D260:D267)*2</f>
        <v>16</v>
      </c>
      <c r="J259" s="534">
        <f>H259/I259</f>
        <v>0.5</v>
      </c>
    </row>
    <row r="260" spans="1:10" ht="30" x14ac:dyDescent="0.3">
      <c r="A260" s="38" t="s">
        <v>682</v>
      </c>
      <c r="B260" s="23" t="s">
        <v>683</v>
      </c>
      <c r="C260" s="23" t="s">
        <v>684</v>
      </c>
      <c r="D260" s="25">
        <v>1</v>
      </c>
      <c r="E260" s="25" t="s">
        <v>563</v>
      </c>
      <c r="F260" s="23" t="s">
        <v>685</v>
      </c>
    </row>
    <row r="261" spans="1:10" ht="30" x14ac:dyDescent="0.3">
      <c r="A261" s="38" t="s">
        <v>686</v>
      </c>
      <c r="B261" s="23" t="s">
        <v>687</v>
      </c>
      <c r="C261" s="23" t="s">
        <v>688</v>
      </c>
      <c r="D261" s="25">
        <v>1</v>
      </c>
      <c r="E261" s="25" t="s">
        <v>563</v>
      </c>
      <c r="F261" s="23" t="s">
        <v>689</v>
      </c>
    </row>
    <row r="262" spans="1:10" ht="30" x14ac:dyDescent="0.3">
      <c r="A262" s="38" t="s">
        <v>690</v>
      </c>
      <c r="B262" s="23" t="s">
        <v>691</v>
      </c>
      <c r="C262" s="23" t="s">
        <v>692</v>
      </c>
      <c r="D262" s="25">
        <v>1</v>
      </c>
      <c r="E262" s="25" t="s">
        <v>563</v>
      </c>
      <c r="F262" s="23" t="s">
        <v>693</v>
      </c>
    </row>
    <row r="263" spans="1:10" ht="30" x14ac:dyDescent="0.3">
      <c r="A263" s="38" t="s">
        <v>694</v>
      </c>
      <c r="B263" s="27" t="s">
        <v>695</v>
      </c>
      <c r="C263" s="23" t="s">
        <v>696</v>
      </c>
      <c r="D263" s="25">
        <v>1</v>
      </c>
      <c r="E263" s="25" t="s">
        <v>563</v>
      </c>
      <c r="F263" s="23" t="s">
        <v>697</v>
      </c>
    </row>
    <row r="264" spans="1:10" ht="30" x14ac:dyDescent="0.3">
      <c r="A264" s="38" t="s">
        <v>698</v>
      </c>
      <c r="B264" s="23" t="s">
        <v>699</v>
      </c>
      <c r="C264" s="23" t="s">
        <v>700</v>
      </c>
      <c r="D264" s="25">
        <v>1</v>
      </c>
      <c r="E264" s="25" t="s">
        <v>245</v>
      </c>
      <c r="F264" s="23" t="s">
        <v>701</v>
      </c>
    </row>
    <row r="265" spans="1:10" ht="30" x14ac:dyDescent="0.3">
      <c r="A265" s="38" t="s">
        <v>702</v>
      </c>
      <c r="B265" s="23" t="s">
        <v>703</v>
      </c>
      <c r="C265" s="23" t="s">
        <v>704</v>
      </c>
      <c r="D265" s="25">
        <v>1</v>
      </c>
      <c r="E265" s="25" t="s">
        <v>243</v>
      </c>
      <c r="F265" s="23" t="s">
        <v>705</v>
      </c>
    </row>
    <row r="266" spans="1:10" x14ac:dyDescent="0.3">
      <c r="A266" s="38" t="s">
        <v>146</v>
      </c>
      <c r="B266" s="23"/>
      <c r="C266" s="23" t="s">
        <v>706</v>
      </c>
      <c r="D266" s="25">
        <v>1</v>
      </c>
      <c r="E266" s="25" t="s">
        <v>243</v>
      </c>
      <c r="F266" s="23"/>
    </row>
    <row r="267" spans="1:10" ht="30" x14ac:dyDescent="0.3">
      <c r="A267" s="38" t="s">
        <v>707</v>
      </c>
      <c r="B267" s="23" t="s">
        <v>708</v>
      </c>
      <c r="C267" s="23" t="s">
        <v>709</v>
      </c>
      <c r="D267" s="25">
        <v>1</v>
      </c>
      <c r="E267" s="25" t="s">
        <v>245</v>
      </c>
      <c r="F267" s="23"/>
    </row>
    <row r="268" spans="1:10" x14ac:dyDescent="0.3">
      <c r="A268" s="38" t="s">
        <v>710</v>
      </c>
      <c r="B268" s="657" t="s">
        <v>81</v>
      </c>
      <c r="C268" s="658"/>
      <c r="D268" s="658"/>
      <c r="E268" s="658"/>
      <c r="F268" s="658"/>
      <c r="G268" s="658"/>
      <c r="H268" s="533">
        <f>SUM(D269:D276)</f>
        <v>8</v>
      </c>
      <c r="I268" s="533">
        <f>COUNT(D269:D276)*2</f>
        <v>16</v>
      </c>
      <c r="J268" s="534">
        <f>H268/I268</f>
        <v>0.5</v>
      </c>
    </row>
    <row r="269" spans="1:10" ht="75" x14ac:dyDescent="0.3">
      <c r="A269" s="38" t="s">
        <v>711</v>
      </c>
      <c r="B269" s="23" t="s">
        <v>712</v>
      </c>
      <c r="C269" s="23" t="s">
        <v>713</v>
      </c>
      <c r="D269" s="25">
        <v>1</v>
      </c>
      <c r="E269" s="25" t="s">
        <v>388</v>
      </c>
      <c r="F269" s="23" t="s">
        <v>714</v>
      </c>
    </row>
    <row r="270" spans="1:10" x14ac:dyDescent="0.3">
      <c r="A270" s="38"/>
      <c r="B270" s="23"/>
      <c r="C270" s="24" t="s">
        <v>715</v>
      </c>
      <c r="D270" s="25">
        <v>1</v>
      </c>
      <c r="E270" s="25" t="s">
        <v>388</v>
      </c>
      <c r="F270" s="23"/>
    </row>
    <row r="271" spans="1:10" x14ac:dyDescent="0.3">
      <c r="A271" s="38"/>
      <c r="B271" s="23"/>
      <c r="C271" s="24" t="s">
        <v>716</v>
      </c>
      <c r="D271" s="25">
        <v>1</v>
      </c>
      <c r="E271" s="25" t="s">
        <v>287</v>
      </c>
      <c r="F271" s="23"/>
    </row>
    <row r="272" spans="1:10" ht="30" x14ac:dyDescent="0.3">
      <c r="A272" s="38" t="s">
        <v>717</v>
      </c>
      <c r="B272" s="23" t="s">
        <v>718</v>
      </c>
      <c r="C272" s="23" t="s">
        <v>719</v>
      </c>
      <c r="D272" s="25">
        <v>1</v>
      </c>
      <c r="E272" s="25" t="s">
        <v>720</v>
      </c>
      <c r="F272" s="23" t="s">
        <v>721</v>
      </c>
    </row>
    <row r="273" spans="1:10" ht="30" x14ac:dyDescent="0.3">
      <c r="A273" s="38" t="s">
        <v>146</v>
      </c>
      <c r="B273" s="23"/>
      <c r="C273" s="24" t="s">
        <v>722</v>
      </c>
      <c r="D273" s="25">
        <v>1</v>
      </c>
      <c r="E273" s="25" t="s">
        <v>563</v>
      </c>
      <c r="F273" s="24"/>
    </row>
    <row r="274" spans="1:10" ht="30" x14ac:dyDescent="0.3">
      <c r="A274" s="38" t="s">
        <v>146</v>
      </c>
      <c r="B274" s="23"/>
      <c r="C274" s="23" t="s">
        <v>723</v>
      </c>
      <c r="D274" s="25">
        <v>1</v>
      </c>
      <c r="E274" s="25" t="s">
        <v>388</v>
      </c>
      <c r="F274" s="23"/>
    </row>
    <row r="275" spans="1:10" ht="30" x14ac:dyDescent="0.3">
      <c r="A275" s="38" t="s">
        <v>724</v>
      </c>
      <c r="B275" s="23" t="s">
        <v>725</v>
      </c>
      <c r="C275" s="23" t="s">
        <v>726</v>
      </c>
      <c r="D275" s="25">
        <v>1</v>
      </c>
      <c r="E275" s="25" t="s">
        <v>679</v>
      </c>
      <c r="F275" s="23"/>
    </row>
    <row r="276" spans="1:10" ht="43.5" customHeight="1" x14ac:dyDescent="0.3">
      <c r="A276" s="38" t="s">
        <v>727</v>
      </c>
      <c r="B276" s="23" t="s">
        <v>728</v>
      </c>
      <c r="C276" s="23" t="s">
        <v>729</v>
      </c>
      <c r="D276" s="25">
        <v>1</v>
      </c>
      <c r="E276" s="25" t="s">
        <v>247</v>
      </c>
      <c r="F276" s="23"/>
    </row>
    <row r="277" spans="1:10" ht="43.5" customHeight="1" x14ac:dyDescent="0.3">
      <c r="A277" s="38" t="s">
        <v>765</v>
      </c>
      <c r="B277" s="657" t="s">
        <v>83</v>
      </c>
      <c r="C277" s="658"/>
      <c r="D277" s="658"/>
      <c r="E277" s="658"/>
      <c r="F277" s="658"/>
      <c r="G277" s="658"/>
      <c r="H277" s="533">
        <f>SUM(D278:D302)</f>
        <v>25</v>
      </c>
      <c r="I277" s="533">
        <f>COUNT(D278:D302)*2</f>
        <v>50</v>
      </c>
      <c r="J277" s="534">
        <f>H277/I277</f>
        <v>0.5</v>
      </c>
    </row>
    <row r="278" spans="1:10" ht="30" x14ac:dyDescent="0.3">
      <c r="A278" s="38" t="s">
        <v>766</v>
      </c>
      <c r="B278" s="23" t="s">
        <v>730</v>
      </c>
      <c r="C278" s="23" t="s">
        <v>731</v>
      </c>
      <c r="D278" s="25">
        <v>1</v>
      </c>
      <c r="E278" s="25" t="s">
        <v>188</v>
      </c>
      <c r="F278" s="23" t="s">
        <v>732</v>
      </c>
    </row>
    <row r="279" spans="1:10" x14ac:dyDescent="0.3">
      <c r="A279" s="38" t="s">
        <v>146</v>
      </c>
      <c r="B279" s="23"/>
      <c r="C279" s="23" t="s">
        <v>733</v>
      </c>
      <c r="D279" s="25">
        <v>1</v>
      </c>
      <c r="E279" s="25" t="s">
        <v>245</v>
      </c>
      <c r="F279" s="23"/>
    </row>
    <row r="280" spans="1:10" x14ac:dyDescent="0.3">
      <c r="A280" s="38" t="s">
        <v>146</v>
      </c>
      <c r="B280" s="23"/>
      <c r="C280" s="23" t="s">
        <v>734</v>
      </c>
      <c r="D280" s="25">
        <v>1</v>
      </c>
      <c r="E280" s="25" t="s">
        <v>218</v>
      </c>
      <c r="F280" s="23"/>
    </row>
    <row r="281" spans="1:10" ht="30" x14ac:dyDescent="0.3">
      <c r="A281" s="38" t="s">
        <v>146</v>
      </c>
      <c r="B281" s="23"/>
      <c r="C281" s="23" t="s">
        <v>735</v>
      </c>
      <c r="D281" s="25">
        <v>1</v>
      </c>
      <c r="E281" s="25" t="s">
        <v>283</v>
      </c>
      <c r="F281" s="23"/>
    </row>
    <row r="282" spans="1:10" ht="30" x14ac:dyDescent="0.3">
      <c r="A282" s="38" t="s">
        <v>4175</v>
      </c>
      <c r="B282" s="23" t="s">
        <v>736</v>
      </c>
      <c r="C282" s="23" t="s">
        <v>737</v>
      </c>
      <c r="D282" s="25">
        <v>1</v>
      </c>
      <c r="E282" s="25" t="s">
        <v>218</v>
      </c>
      <c r="F282" s="23" t="s">
        <v>738</v>
      </c>
    </row>
    <row r="283" spans="1:10" x14ac:dyDescent="0.3">
      <c r="A283" s="38" t="s">
        <v>146</v>
      </c>
      <c r="B283" s="23"/>
      <c r="C283" s="23" t="s">
        <v>739</v>
      </c>
      <c r="D283" s="25">
        <v>1</v>
      </c>
      <c r="E283" s="25" t="s">
        <v>388</v>
      </c>
      <c r="F283" s="23"/>
    </row>
    <row r="284" spans="1:10" x14ac:dyDescent="0.3">
      <c r="A284" s="38" t="s">
        <v>146</v>
      </c>
      <c r="B284" s="23"/>
      <c r="C284" s="23" t="s">
        <v>740</v>
      </c>
      <c r="D284" s="25">
        <v>1</v>
      </c>
      <c r="E284" s="25" t="s">
        <v>388</v>
      </c>
      <c r="F284" s="23"/>
    </row>
    <row r="285" spans="1:10" ht="30" x14ac:dyDescent="0.3">
      <c r="A285" s="38" t="s">
        <v>769</v>
      </c>
      <c r="B285" s="23" t="s">
        <v>741</v>
      </c>
      <c r="C285" s="23" t="s">
        <v>742</v>
      </c>
      <c r="D285" s="25">
        <v>1</v>
      </c>
      <c r="E285" s="25" t="s">
        <v>388</v>
      </c>
      <c r="F285" s="23"/>
    </row>
    <row r="286" spans="1:10" x14ac:dyDescent="0.3">
      <c r="A286" s="38" t="s">
        <v>146</v>
      </c>
      <c r="B286" s="23"/>
      <c r="C286" s="23" t="s">
        <v>743</v>
      </c>
      <c r="D286" s="25">
        <v>1</v>
      </c>
      <c r="E286" s="25" t="s">
        <v>388</v>
      </c>
      <c r="F286" s="23"/>
    </row>
    <row r="287" spans="1:10" x14ac:dyDescent="0.3">
      <c r="A287" s="38" t="s">
        <v>146</v>
      </c>
      <c r="B287" s="23"/>
      <c r="C287" s="23" t="s">
        <v>744</v>
      </c>
      <c r="D287" s="25">
        <v>1</v>
      </c>
      <c r="E287" s="25" t="s">
        <v>388</v>
      </c>
      <c r="F287" s="23"/>
    </row>
    <row r="288" spans="1:10" ht="30" x14ac:dyDescent="0.3">
      <c r="A288" s="38" t="s">
        <v>146</v>
      </c>
      <c r="B288" s="23"/>
      <c r="C288" s="23" t="s">
        <v>745</v>
      </c>
      <c r="D288" s="25">
        <v>1</v>
      </c>
      <c r="E288" s="25" t="s">
        <v>388</v>
      </c>
      <c r="F288" s="23"/>
    </row>
    <row r="289" spans="1:10" x14ac:dyDescent="0.3">
      <c r="A289" s="38" t="s">
        <v>146</v>
      </c>
      <c r="B289" s="23"/>
      <c r="C289" s="23" t="s">
        <v>746</v>
      </c>
      <c r="D289" s="25">
        <v>1</v>
      </c>
      <c r="E289" s="25" t="s">
        <v>388</v>
      </c>
      <c r="F289" s="23"/>
    </row>
    <row r="290" spans="1:10" x14ac:dyDescent="0.3">
      <c r="A290" s="38" t="s">
        <v>146</v>
      </c>
      <c r="B290" s="23"/>
      <c r="C290" s="23" t="s">
        <v>747</v>
      </c>
      <c r="D290" s="25">
        <v>1</v>
      </c>
      <c r="E290" s="25" t="s">
        <v>388</v>
      </c>
      <c r="F290" s="23"/>
    </row>
    <row r="291" spans="1:10" ht="45" x14ac:dyDescent="0.3">
      <c r="A291" s="38" t="s">
        <v>4176</v>
      </c>
      <c r="B291" s="27" t="s">
        <v>748</v>
      </c>
      <c r="C291" s="23" t="s">
        <v>749</v>
      </c>
      <c r="D291" s="25">
        <v>1</v>
      </c>
      <c r="E291" s="25" t="s">
        <v>388</v>
      </c>
      <c r="F291" s="23"/>
    </row>
    <row r="292" spans="1:10" x14ac:dyDescent="0.3">
      <c r="A292" s="38" t="s">
        <v>146</v>
      </c>
      <c r="B292" s="27"/>
      <c r="C292" s="23" t="s">
        <v>750</v>
      </c>
      <c r="D292" s="25">
        <v>1</v>
      </c>
      <c r="E292" s="25" t="s">
        <v>218</v>
      </c>
      <c r="F292" s="23"/>
    </row>
    <row r="293" spans="1:10" x14ac:dyDescent="0.3">
      <c r="A293" s="38" t="s">
        <v>146</v>
      </c>
      <c r="B293" s="27"/>
      <c r="C293" s="24" t="s">
        <v>751</v>
      </c>
      <c r="D293" s="25">
        <v>1</v>
      </c>
      <c r="E293" s="25" t="s">
        <v>388</v>
      </c>
      <c r="F293" s="23"/>
    </row>
    <row r="294" spans="1:10" ht="30" x14ac:dyDescent="0.3">
      <c r="A294" s="38" t="s">
        <v>146</v>
      </c>
      <c r="B294" s="27"/>
      <c r="C294" s="24" t="s">
        <v>752</v>
      </c>
      <c r="D294" s="25">
        <v>1</v>
      </c>
      <c r="E294" s="25" t="s">
        <v>388</v>
      </c>
      <c r="F294" s="23"/>
    </row>
    <row r="295" spans="1:10" ht="30" x14ac:dyDescent="0.3">
      <c r="A295" s="38" t="s">
        <v>146</v>
      </c>
      <c r="B295" s="27"/>
      <c r="C295" s="23" t="s">
        <v>753</v>
      </c>
      <c r="D295" s="25">
        <v>1</v>
      </c>
      <c r="E295" s="25" t="s">
        <v>243</v>
      </c>
      <c r="F295" s="23"/>
    </row>
    <row r="296" spans="1:10" ht="30" x14ac:dyDescent="0.3">
      <c r="A296" s="38" t="s">
        <v>146</v>
      </c>
      <c r="B296" s="27"/>
      <c r="C296" s="23" t="s">
        <v>754</v>
      </c>
      <c r="D296" s="25">
        <v>1</v>
      </c>
      <c r="E296" s="25" t="s">
        <v>563</v>
      </c>
      <c r="F296" s="23"/>
    </row>
    <row r="297" spans="1:10" ht="30" x14ac:dyDescent="0.3">
      <c r="A297" s="38" t="s">
        <v>146</v>
      </c>
      <c r="B297" s="27"/>
      <c r="C297" s="24" t="s">
        <v>755</v>
      </c>
      <c r="D297" s="25">
        <v>1</v>
      </c>
      <c r="E297" s="25" t="s">
        <v>563</v>
      </c>
      <c r="F297" s="23"/>
    </row>
    <row r="298" spans="1:10" ht="30" x14ac:dyDescent="0.3">
      <c r="A298" s="38" t="s">
        <v>146</v>
      </c>
      <c r="B298" s="27"/>
      <c r="C298" s="24" t="s">
        <v>756</v>
      </c>
      <c r="D298" s="25">
        <v>1</v>
      </c>
      <c r="E298" s="25" t="s">
        <v>563</v>
      </c>
      <c r="F298" s="23"/>
    </row>
    <row r="299" spans="1:10" ht="30" x14ac:dyDescent="0.3">
      <c r="A299" s="38" t="s">
        <v>4177</v>
      </c>
      <c r="B299" s="23" t="s">
        <v>757</v>
      </c>
      <c r="C299" s="23" t="s">
        <v>758</v>
      </c>
      <c r="D299" s="25">
        <v>1</v>
      </c>
      <c r="E299" s="25" t="s">
        <v>247</v>
      </c>
      <c r="F299" s="23"/>
    </row>
    <row r="300" spans="1:10" ht="30" x14ac:dyDescent="0.3">
      <c r="A300" s="38" t="s">
        <v>146</v>
      </c>
      <c r="B300" s="23"/>
      <c r="C300" s="23" t="s">
        <v>759</v>
      </c>
      <c r="D300" s="25">
        <v>1</v>
      </c>
      <c r="E300" s="25" t="s">
        <v>760</v>
      </c>
      <c r="F300" s="23"/>
    </row>
    <row r="301" spans="1:10" ht="30" x14ac:dyDescent="0.3">
      <c r="A301" s="38" t="s">
        <v>146</v>
      </c>
      <c r="B301" s="23"/>
      <c r="C301" s="23" t="s">
        <v>761</v>
      </c>
      <c r="D301" s="25">
        <v>1</v>
      </c>
      <c r="E301" s="25" t="s">
        <v>388</v>
      </c>
      <c r="F301" s="23" t="s">
        <v>762</v>
      </c>
    </row>
    <row r="302" spans="1:10" x14ac:dyDescent="0.3">
      <c r="A302" s="38" t="s">
        <v>146</v>
      </c>
      <c r="B302" s="23"/>
      <c r="C302" s="23" t="s">
        <v>763</v>
      </c>
      <c r="D302" s="25">
        <v>1</v>
      </c>
      <c r="E302" s="25" t="s">
        <v>176</v>
      </c>
      <c r="F302" s="23" t="s">
        <v>764</v>
      </c>
    </row>
    <row r="303" spans="1:10" x14ac:dyDescent="0.3">
      <c r="A303" s="38" t="s">
        <v>4178</v>
      </c>
      <c r="B303" s="657" t="s">
        <v>85</v>
      </c>
      <c r="C303" s="658"/>
      <c r="D303" s="658"/>
      <c r="E303" s="658"/>
      <c r="F303" s="658"/>
      <c r="G303" s="658"/>
      <c r="H303" s="533">
        <f>SUM(D304:D305)</f>
        <v>2</v>
      </c>
      <c r="I303" s="533">
        <f>COUNT(D304:D305)*2</f>
        <v>4</v>
      </c>
      <c r="J303" s="534">
        <f>H303/I303</f>
        <v>0.5</v>
      </c>
    </row>
    <row r="304" spans="1:10" ht="30" x14ac:dyDescent="0.3">
      <c r="A304" s="38" t="s">
        <v>4179</v>
      </c>
      <c r="B304" s="23" t="s">
        <v>767</v>
      </c>
      <c r="C304" s="23" t="s">
        <v>768</v>
      </c>
      <c r="D304" s="25">
        <v>1</v>
      </c>
      <c r="E304" s="25" t="s">
        <v>218</v>
      </c>
      <c r="F304" s="23"/>
    </row>
    <row r="305" spans="1:10" ht="30" x14ac:dyDescent="0.3">
      <c r="A305" s="38" t="s">
        <v>4180</v>
      </c>
      <c r="B305" s="23" t="s">
        <v>770</v>
      </c>
      <c r="C305" s="23" t="s">
        <v>771</v>
      </c>
      <c r="D305" s="25">
        <v>1</v>
      </c>
      <c r="E305" s="25" t="s">
        <v>388</v>
      </c>
      <c r="F305" s="23"/>
    </row>
    <row r="306" spans="1:10" hidden="1" x14ac:dyDescent="0.3">
      <c r="A306" s="40" t="s">
        <v>778</v>
      </c>
      <c r="B306" s="657" t="s">
        <v>772</v>
      </c>
      <c r="C306" s="658"/>
      <c r="D306" s="658"/>
      <c r="E306" s="658"/>
      <c r="F306" s="658"/>
      <c r="G306" s="658"/>
      <c r="H306" s="533">
        <f>SUM(D307:D308)</f>
        <v>0</v>
      </c>
      <c r="I306" s="533">
        <f>COUNT(D307:D308)*2</f>
        <v>0</v>
      </c>
      <c r="J306" s="534" t="e">
        <f>H306/I306</f>
        <v>#DIV/0!</v>
      </c>
    </row>
    <row r="307" spans="1:10" ht="30" hidden="1" x14ac:dyDescent="0.3">
      <c r="A307" s="40" t="s">
        <v>779</v>
      </c>
      <c r="B307" s="23" t="s">
        <v>773</v>
      </c>
      <c r="C307" s="23" t="s">
        <v>774</v>
      </c>
      <c r="D307" s="25"/>
      <c r="E307" s="25" t="s">
        <v>388</v>
      </c>
      <c r="F307" s="23" t="s">
        <v>775</v>
      </c>
    </row>
    <row r="308" spans="1:10" ht="30" hidden="1" x14ac:dyDescent="0.3">
      <c r="A308" s="40" t="s">
        <v>146</v>
      </c>
      <c r="B308" s="23"/>
      <c r="C308" s="23" t="s">
        <v>776</v>
      </c>
      <c r="D308" s="25"/>
      <c r="E308" s="25" t="s">
        <v>283</v>
      </c>
      <c r="F308" s="23" t="s">
        <v>777</v>
      </c>
    </row>
    <row r="309" spans="1:10" x14ac:dyDescent="0.3">
      <c r="A309" s="38" t="s">
        <v>94</v>
      </c>
      <c r="B309" s="657" t="s">
        <v>4306</v>
      </c>
      <c r="C309" s="685"/>
      <c r="D309" s="685"/>
      <c r="E309" s="685"/>
      <c r="F309" s="685"/>
      <c r="G309" s="685"/>
      <c r="H309" s="533">
        <f>SUM(D310:D318)</f>
        <v>9</v>
      </c>
      <c r="I309" s="533">
        <f>COUNT(D310:D318)*2</f>
        <v>18</v>
      </c>
      <c r="J309" s="534">
        <f>H309/I309</f>
        <v>0.5</v>
      </c>
    </row>
    <row r="310" spans="1:10" ht="30" x14ac:dyDescent="0.3">
      <c r="A310" s="38" t="s">
        <v>4108</v>
      </c>
      <c r="B310" s="23" t="s">
        <v>780</v>
      </c>
      <c r="C310" s="23" t="s">
        <v>781</v>
      </c>
      <c r="D310" s="25">
        <v>1</v>
      </c>
      <c r="E310" s="25" t="s">
        <v>283</v>
      </c>
      <c r="F310" s="23"/>
    </row>
    <row r="311" spans="1:10" x14ac:dyDescent="0.3">
      <c r="A311" s="38" t="s">
        <v>146</v>
      </c>
      <c r="B311" s="23"/>
      <c r="C311" s="23" t="s">
        <v>782</v>
      </c>
      <c r="D311" s="25">
        <v>1</v>
      </c>
      <c r="E311" s="25" t="s">
        <v>563</v>
      </c>
      <c r="F311" s="23"/>
    </row>
    <row r="312" spans="1:10" ht="30" x14ac:dyDescent="0.3">
      <c r="A312" s="38" t="s">
        <v>4181</v>
      </c>
      <c r="B312" s="23" t="s">
        <v>783</v>
      </c>
      <c r="C312" s="23" t="s">
        <v>784</v>
      </c>
      <c r="D312" s="25">
        <v>1</v>
      </c>
      <c r="E312" s="25" t="s">
        <v>563</v>
      </c>
      <c r="F312" s="23" t="s">
        <v>785</v>
      </c>
    </row>
    <row r="313" spans="1:10" ht="30" x14ac:dyDescent="0.3">
      <c r="A313" s="38" t="s">
        <v>146</v>
      </c>
      <c r="B313" s="23"/>
      <c r="C313" s="23" t="s">
        <v>786</v>
      </c>
      <c r="D313" s="25">
        <v>1</v>
      </c>
      <c r="E313" s="25" t="s">
        <v>388</v>
      </c>
      <c r="F313" s="23" t="s">
        <v>787</v>
      </c>
    </row>
    <row r="314" spans="1:10" x14ac:dyDescent="0.3">
      <c r="A314" s="38" t="s">
        <v>146</v>
      </c>
      <c r="B314" s="23"/>
      <c r="C314" s="23" t="s">
        <v>788</v>
      </c>
      <c r="D314" s="25">
        <v>1</v>
      </c>
      <c r="E314" s="25" t="s">
        <v>283</v>
      </c>
      <c r="F314" s="23"/>
    </row>
    <row r="315" spans="1:10" x14ac:dyDescent="0.3">
      <c r="A315" s="38" t="s">
        <v>146</v>
      </c>
      <c r="B315" s="23"/>
      <c r="C315" s="23" t="s">
        <v>789</v>
      </c>
      <c r="D315" s="25">
        <v>1</v>
      </c>
      <c r="E315" s="25" t="s">
        <v>388</v>
      </c>
      <c r="F315" s="23"/>
    </row>
    <row r="316" spans="1:10" ht="30" x14ac:dyDescent="0.3">
      <c r="A316" s="38" t="s">
        <v>1416</v>
      </c>
      <c r="B316" s="23" t="s">
        <v>790</v>
      </c>
      <c r="C316" s="27" t="s">
        <v>791</v>
      </c>
      <c r="D316" s="30">
        <v>1</v>
      </c>
      <c r="E316" s="30" t="s">
        <v>297</v>
      </c>
      <c r="F316" s="27"/>
    </row>
    <row r="317" spans="1:10" ht="30" x14ac:dyDescent="0.3">
      <c r="A317" s="38"/>
      <c r="B317" s="23"/>
      <c r="C317" s="27" t="s">
        <v>792</v>
      </c>
      <c r="D317" s="30">
        <v>1</v>
      </c>
      <c r="E317" s="30" t="s">
        <v>388</v>
      </c>
      <c r="F317" s="27" t="s">
        <v>793</v>
      </c>
    </row>
    <row r="318" spans="1:10" ht="30" x14ac:dyDescent="0.3">
      <c r="A318" s="38"/>
      <c r="B318" s="23"/>
      <c r="C318" s="27" t="s">
        <v>794</v>
      </c>
      <c r="D318" s="30">
        <v>1</v>
      </c>
      <c r="E318" s="30" t="s">
        <v>188</v>
      </c>
      <c r="F318" s="27"/>
    </row>
    <row r="319" spans="1:10" x14ac:dyDescent="0.3">
      <c r="A319" s="41" t="s">
        <v>146</v>
      </c>
      <c r="B319" s="664" t="s">
        <v>795</v>
      </c>
      <c r="C319" s="665"/>
      <c r="D319" s="665"/>
      <c r="E319" s="665"/>
      <c r="F319" s="665"/>
      <c r="G319" s="665"/>
      <c r="H319" s="533">
        <f t="shared" ref="H319:I319" si="0">H320+H325+H335+H341+H352+H363</f>
        <v>53</v>
      </c>
      <c r="I319" s="533">
        <f t="shared" si="0"/>
        <v>106</v>
      </c>
      <c r="J319" s="534">
        <f>H319/I319</f>
        <v>0.5</v>
      </c>
    </row>
    <row r="320" spans="1:10" x14ac:dyDescent="0.3">
      <c r="A320" s="39" t="s">
        <v>796</v>
      </c>
      <c r="B320" s="657" t="s">
        <v>797</v>
      </c>
      <c r="C320" s="658"/>
      <c r="D320" s="658"/>
      <c r="E320" s="658"/>
      <c r="F320" s="658"/>
      <c r="G320" s="658"/>
      <c r="H320" s="533">
        <f>SUM(D321:D324)</f>
        <v>4</v>
      </c>
      <c r="I320" s="533">
        <f>COUNT(D321:D324)*2</f>
        <v>8</v>
      </c>
      <c r="J320" s="534">
        <f>H320/I320</f>
        <v>0.5</v>
      </c>
    </row>
    <row r="321" spans="1:10" ht="30" x14ac:dyDescent="0.3">
      <c r="A321" s="39" t="s">
        <v>798</v>
      </c>
      <c r="B321" s="23" t="s">
        <v>799</v>
      </c>
      <c r="C321" s="23" t="s">
        <v>800</v>
      </c>
      <c r="D321" s="25">
        <v>1</v>
      </c>
      <c r="E321" s="25" t="s">
        <v>388</v>
      </c>
      <c r="F321" s="24" t="s">
        <v>801</v>
      </c>
    </row>
    <row r="322" spans="1:10" x14ac:dyDescent="0.3">
      <c r="A322" s="39"/>
      <c r="B322" s="23"/>
      <c r="C322" s="23" t="s">
        <v>802</v>
      </c>
      <c r="D322" s="25">
        <v>1</v>
      </c>
      <c r="E322" s="25" t="s">
        <v>388</v>
      </c>
      <c r="F322" s="24"/>
    </row>
    <row r="323" spans="1:10" ht="30" x14ac:dyDescent="0.3">
      <c r="A323" s="39" t="s">
        <v>803</v>
      </c>
      <c r="B323" s="23" t="s">
        <v>804</v>
      </c>
      <c r="C323" s="23" t="s">
        <v>805</v>
      </c>
      <c r="D323" s="25">
        <v>1</v>
      </c>
      <c r="E323" s="25" t="s">
        <v>388</v>
      </c>
      <c r="F323" s="23" t="s">
        <v>806</v>
      </c>
    </row>
    <row r="324" spans="1:10" ht="30" x14ac:dyDescent="0.3">
      <c r="A324" s="39" t="s">
        <v>807</v>
      </c>
      <c r="B324" s="23" t="s">
        <v>808</v>
      </c>
      <c r="C324" s="24" t="s">
        <v>809</v>
      </c>
      <c r="D324" s="25">
        <v>1</v>
      </c>
      <c r="E324" s="25" t="s">
        <v>388</v>
      </c>
      <c r="F324" s="24"/>
    </row>
    <row r="325" spans="1:10" x14ac:dyDescent="0.3">
      <c r="A325" s="39" t="s">
        <v>810</v>
      </c>
      <c r="B325" s="657" t="s">
        <v>811</v>
      </c>
      <c r="C325" s="658"/>
      <c r="D325" s="658"/>
      <c r="E325" s="658"/>
      <c r="F325" s="658"/>
      <c r="G325" s="658"/>
      <c r="H325" s="533">
        <f>SUM(D326:D334)</f>
        <v>9</v>
      </c>
      <c r="I325" s="533">
        <f>COUNT(D326:D334)*2</f>
        <v>18</v>
      </c>
      <c r="J325" s="534">
        <f>H325/I325</f>
        <v>0.5</v>
      </c>
    </row>
    <row r="326" spans="1:10" ht="30" x14ac:dyDescent="0.3">
      <c r="A326" s="39" t="s">
        <v>812</v>
      </c>
      <c r="B326" s="23" t="s">
        <v>813</v>
      </c>
      <c r="C326" s="23" t="s">
        <v>814</v>
      </c>
      <c r="D326" s="25">
        <v>1</v>
      </c>
      <c r="E326" s="25" t="s">
        <v>218</v>
      </c>
      <c r="F326" s="24"/>
    </row>
    <row r="327" spans="1:10" x14ac:dyDescent="0.3">
      <c r="A327" s="39" t="s">
        <v>146</v>
      </c>
      <c r="B327" s="23"/>
      <c r="C327" s="23" t="s">
        <v>815</v>
      </c>
      <c r="D327" s="25">
        <v>1</v>
      </c>
      <c r="E327" s="25" t="s">
        <v>245</v>
      </c>
      <c r="F327" s="24" t="s">
        <v>816</v>
      </c>
    </row>
    <row r="328" spans="1:10" ht="30" x14ac:dyDescent="0.3">
      <c r="A328" s="39" t="s">
        <v>146</v>
      </c>
      <c r="B328" s="23"/>
      <c r="C328" s="23" t="s">
        <v>817</v>
      </c>
      <c r="D328" s="25">
        <v>1</v>
      </c>
      <c r="E328" s="25" t="s">
        <v>245</v>
      </c>
      <c r="F328" s="24" t="s">
        <v>818</v>
      </c>
    </row>
    <row r="329" spans="1:10" ht="30" x14ac:dyDescent="0.3">
      <c r="A329" s="39" t="s">
        <v>146</v>
      </c>
      <c r="B329" s="23"/>
      <c r="C329" s="23" t="s">
        <v>819</v>
      </c>
      <c r="D329" s="25">
        <v>1</v>
      </c>
      <c r="E329" s="25" t="s">
        <v>245</v>
      </c>
      <c r="F329" s="24" t="s">
        <v>820</v>
      </c>
    </row>
    <row r="330" spans="1:10" ht="30" x14ac:dyDescent="0.3">
      <c r="A330" s="39" t="s">
        <v>146</v>
      </c>
      <c r="B330" s="23"/>
      <c r="C330" s="23" t="s">
        <v>821</v>
      </c>
      <c r="D330" s="25">
        <v>1</v>
      </c>
      <c r="E330" s="25" t="s">
        <v>218</v>
      </c>
      <c r="F330" s="24" t="s">
        <v>822</v>
      </c>
    </row>
    <row r="331" spans="1:10" ht="30" x14ac:dyDescent="0.3">
      <c r="A331" s="39" t="s">
        <v>823</v>
      </c>
      <c r="B331" s="23" t="s">
        <v>824</v>
      </c>
      <c r="C331" s="23" t="s">
        <v>825</v>
      </c>
      <c r="D331" s="25">
        <v>1</v>
      </c>
      <c r="E331" s="25" t="s">
        <v>188</v>
      </c>
      <c r="F331" s="24" t="s">
        <v>826</v>
      </c>
    </row>
    <row r="332" spans="1:10" x14ac:dyDescent="0.3">
      <c r="A332" s="39" t="s">
        <v>146</v>
      </c>
      <c r="B332" s="23"/>
      <c r="C332" s="23" t="s">
        <v>827</v>
      </c>
      <c r="D332" s="25">
        <v>1</v>
      </c>
      <c r="E332" s="25" t="s">
        <v>283</v>
      </c>
      <c r="F332" s="24"/>
    </row>
    <row r="333" spans="1:10" ht="30" x14ac:dyDescent="0.3">
      <c r="A333" s="39" t="s">
        <v>828</v>
      </c>
      <c r="B333" s="23" t="s">
        <v>829</v>
      </c>
      <c r="C333" s="23" t="s">
        <v>830</v>
      </c>
      <c r="D333" s="25">
        <v>1</v>
      </c>
      <c r="E333" s="25" t="s">
        <v>218</v>
      </c>
      <c r="F333" s="24"/>
    </row>
    <row r="334" spans="1:10" ht="30" x14ac:dyDescent="0.3">
      <c r="A334" s="39"/>
      <c r="B334" s="23"/>
      <c r="C334" s="23" t="s">
        <v>831</v>
      </c>
      <c r="D334" s="25">
        <v>1</v>
      </c>
      <c r="E334" s="25" t="s">
        <v>245</v>
      </c>
      <c r="F334" s="24" t="s">
        <v>832</v>
      </c>
    </row>
    <row r="335" spans="1:10" x14ac:dyDescent="0.3">
      <c r="A335" s="39" t="s">
        <v>833</v>
      </c>
      <c r="B335" s="657" t="s">
        <v>834</v>
      </c>
      <c r="C335" s="658"/>
      <c r="D335" s="658"/>
      <c r="E335" s="658"/>
      <c r="F335" s="658"/>
      <c r="G335" s="658"/>
      <c r="H335" s="533">
        <f>SUM(D336:D340)</f>
        <v>5</v>
      </c>
      <c r="I335" s="533">
        <f>COUNT(D336:D340)*2</f>
        <v>10</v>
      </c>
      <c r="J335" s="534">
        <f>H335/I335</f>
        <v>0.5</v>
      </c>
    </row>
    <row r="336" spans="1:10" ht="30" x14ac:dyDescent="0.3">
      <c r="A336" s="39" t="s">
        <v>835</v>
      </c>
      <c r="B336" s="24" t="s">
        <v>836</v>
      </c>
      <c r="C336" s="23" t="s">
        <v>837</v>
      </c>
      <c r="D336" s="25">
        <v>1</v>
      </c>
      <c r="E336" s="25" t="s">
        <v>245</v>
      </c>
      <c r="F336" s="24"/>
    </row>
    <row r="337" spans="1:10" x14ac:dyDescent="0.3">
      <c r="A337" s="39" t="s">
        <v>146</v>
      </c>
      <c r="B337" s="24"/>
      <c r="C337" s="23" t="s">
        <v>838</v>
      </c>
      <c r="D337" s="25">
        <v>1</v>
      </c>
      <c r="E337" s="25" t="s">
        <v>245</v>
      </c>
      <c r="F337" s="24"/>
    </row>
    <row r="338" spans="1:10" x14ac:dyDescent="0.3">
      <c r="A338" s="39"/>
      <c r="B338" s="24"/>
      <c r="C338" s="24" t="s">
        <v>839</v>
      </c>
      <c r="D338" s="25">
        <v>1</v>
      </c>
      <c r="E338" s="25" t="s">
        <v>245</v>
      </c>
      <c r="F338" s="24"/>
    </row>
    <row r="339" spans="1:10" ht="30" x14ac:dyDescent="0.3">
      <c r="A339" s="39" t="s">
        <v>840</v>
      </c>
      <c r="B339" s="23" t="s">
        <v>841</v>
      </c>
      <c r="C339" s="24" t="s">
        <v>842</v>
      </c>
      <c r="D339" s="25">
        <v>1</v>
      </c>
      <c r="E339" s="25" t="s">
        <v>245</v>
      </c>
      <c r="F339" s="24"/>
    </row>
    <row r="340" spans="1:10" ht="30" x14ac:dyDescent="0.3">
      <c r="A340" s="39" t="s">
        <v>146</v>
      </c>
      <c r="B340" s="23"/>
      <c r="C340" s="24" t="s">
        <v>843</v>
      </c>
      <c r="D340" s="25">
        <v>1</v>
      </c>
      <c r="E340" s="25" t="s">
        <v>283</v>
      </c>
      <c r="F340" s="24"/>
    </row>
    <row r="341" spans="1:10" x14ac:dyDescent="0.3">
      <c r="A341" s="39" t="s">
        <v>844</v>
      </c>
      <c r="B341" s="657" t="s">
        <v>845</v>
      </c>
      <c r="C341" s="658"/>
      <c r="D341" s="658"/>
      <c r="E341" s="658"/>
      <c r="F341" s="658"/>
      <c r="G341" s="658"/>
      <c r="H341" s="533">
        <f>SUM(D342:D351)</f>
        <v>10</v>
      </c>
      <c r="I341" s="533">
        <f>COUNT(D342:D351)*2</f>
        <v>20</v>
      </c>
      <c r="J341" s="534">
        <f>H341/I341</f>
        <v>0.5</v>
      </c>
    </row>
    <row r="342" spans="1:10" ht="45" x14ac:dyDescent="0.3">
      <c r="A342" s="39" t="s">
        <v>846</v>
      </c>
      <c r="B342" s="24" t="s">
        <v>847</v>
      </c>
      <c r="C342" s="24" t="s">
        <v>848</v>
      </c>
      <c r="D342" s="25">
        <v>1</v>
      </c>
      <c r="E342" s="25" t="s">
        <v>188</v>
      </c>
      <c r="F342" s="24" t="s">
        <v>849</v>
      </c>
    </row>
    <row r="343" spans="1:10" ht="45" x14ac:dyDescent="0.3">
      <c r="A343" s="39"/>
      <c r="B343" s="24"/>
      <c r="C343" s="23" t="s">
        <v>850</v>
      </c>
      <c r="D343" s="25">
        <v>1</v>
      </c>
      <c r="E343" s="25" t="s">
        <v>188</v>
      </c>
      <c r="F343" s="23" t="s">
        <v>851</v>
      </c>
    </row>
    <row r="344" spans="1:10" x14ac:dyDescent="0.3">
      <c r="A344" s="39"/>
      <c r="B344" s="24"/>
      <c r="C344" s="23" t="s">
        <v>852</v>
      </c>
      <c r="D344" s="25">
        <v>1</v>
      </c>
      <c r="E344" s="25" t="s">
        <v>188</v>
      </c>
      <c r="F344" s="23" t="s">
        <v>853</v>
      </c>
    </row>
    <row r="345" spans="1:10" ht="30" x14ac:dyDescent="0.3">
      <c r="A345" s="39"/>
      <c r="B345" s="24"/>
      <c r="C345" s="23" t="s">
        <v>854</v>
      </c>
      <c r="D345" s="25">
        <v>1</v>
      </c>
      <c r="E345" s="25" t="s">
        <v>188</v>
      </c>
      <c r="F345" s="24" t="s">
        <v>855</v>
      </c>
    </row>
    <row r="346" spans="1:10" ht="30" x14ac:dyDescent="0.3">
      <c r="A346" s="39"/>
      <c r="B346" s="24"/>
      <c r="C346" s="23" t="s">
        <v>856</v>
      </c>
      <c r="D346" s="25">
        <v>1</v>
      </c>
      <c r="E346" s="25" t="s">
        <v>188</v>
      </c>
      <c r="F346" s="24" t="s">
        <v>857</v>
      </c>
    </row>
    <row r="347" spans="1:10" x14ac:dyDescent="0.3">
      <c r="A347" s="39"/>
      <c r="B347" s="24"/>
      <c r="C347" s="24" t="s">
        <v>858</v>
      </c>
      <c r="D347" s="25">
        <v>1</v>
      </c>
      <c r="E347" s="25" t="s">
        <v>188</v>
      </c>
      <c r="F347" s="24"/>
    </row>
    <row r="348" spans="1:10" ht="45" x14ac:dyDescent="0.3">
      <c r="A348" s="39" t="s">
        <v>859</v>
      </c>
      <c r="B348" s="24" t="s">
        <v>860</v>
      </c>
      <c r="C348" s="23" t="s">
        <v>861</v>
      </c>
      <c r="D348" s="25">
        <v>1</v>
      </c>
      <c r="E348" s="25" t="s">
        <v>245</v>
      </c>
      <c r="F348" s="23" t="s">
        <v>862</v>
      </c>
    </row>
    <row r="349" spans="1:10" ht="30" x14ac:dyDescent="0.3">
      <c r="A349" s="39"/>
      <c r="B349" s="24"/>
      <c r="C349" s="23" t="s">
        <v>863</v>
      </c>
      <c r="D349" s="25">
        <v>1</v>
      </c>
      <c r="E349" s="25" t="s">
        <v>245</v>
      </c>
      <c r="F349" s="23" t="s">
        <v>864</v>
      </c>
    </row>
    <row r="350" spans="1:10" ht="30" x14ac:dyDescent="0.3">
      <c r="A350" s="39"/>
      <c r="B350" s="24"/>
      <c r="C350" s="23" t="s">
        <v>865</v>
      </c>
      <c r="D350" s="25">
        <v>1</v>
      </c>
      <c r="E350" s="25" t="s">
        <v>245</v>
      </c>
      <c r="F350" s="23" t="s">
        <v>866</v>
      </c>
    </row>
    <row r="351" spans="1:10" x14ac:dyDescent="0.3">
      <c r="A351" s="39"/>
      <c r="B351" s="24"/>
      <c r="C351" s="24" t="s">
        <v>867</v>
      </c>
      <c r="D351" s="25">
        <v>1</v>
      </c>
      <c r="E351" s="25" t="s">
        <v>245</v>
      </c>
      <c r="F351" s="23"/>
    </row>
    <row r="352" spans="1:10" x14ac:dyDescent="0.3">
      <c r="A352" s="42" t="s">
        <v>868</v>
      </c>
      <c r="B352" s="657" t="s">
        <v>869</v>
      </c>
      <c r="C352" s="658"/>
      <c r="D352" s="658"/>
      <c r="E352" s="658"/>
      <c r="F352" s="658"/>
      <c r="G352" s="658"/>
      <c r="H352" s="533">
        <f>SUM(D353:D362)</f>
        <v>10</v>
      </c>
      <c r="I352" s="533">
        <f>COUNT(D353:D362)*2</f>
        <v>20</v>
      </c>
      <c r="J352" s="534">
        <f>H352/I352</f>
        <v>0.5</v>
      </c>
    </row>
    <row r="353" spans="1:10" ht="30" x14ac:dyDescent="0.3">
      <c r="A353" s="39" t="s">
        <v>870</v>
      </c>
      <c r="B353" s="23" t="s">
        <v>871</v>
      </c>
      <c r="C353" s="23" t="s">
        <v>872</v>
      </c>
      <c r="D353" s="25">
        <v>1</v>
      </c>
      <c r="E353" s="25" t="s">
        <v>218</v>
      </c>
      <c r="F353" s="24"/>
    </row>
    <row r="354" spans="1:10" ht="45" x14ac:dyDescent="0.3">
      <c r="A354" s="39" t="s">
        <v>873</v>
      </c>
      <c r="B354" s="24" t="s">
        <v>874</v>
      </c>
      <c r="C354" s="23" t="s">
        <v>875</v>
      </c>
      <c r="D354" s="25">
        <v>1</v>
      </c>
      <c r="E354" s="25" t="s">
        <v>245</v>
      </c>
      <c r="F354" s="24" t="s">
        <v>876</v>
      </c>
    </row>
    <row r="355" spans="1:10" x14ac:dyDescent="0.3">
      <c r="A355" s="39"/>
      <c r="B355" s="24"/>
      <c r="C355" s="23" t="s">
        <v>877</v>
      </c>
      <c r="D355" s="25">
        <v>1</v>
      </c>
      <c r="E355" s="25" t="s">
        <v>245</v>
      </c>
      <c r="F355" s="24" t="s">
        <v>878</v>
      </c>
    </row>
    <row r="356" spans="1:10" ht="30" x14ac:dyDescent="0.3">
      <c r="A356" s="39" t="s">
        <v>879</v>
      </c>
      <c r="B356" s="24" t="s">
        <v>880</v>
      </c>
      <c r="C356" s="23" t="s">
        <v>881</v>
      </c>
      <c r="D356" s="25">
        <v>1</v>
      </c>
      <c r="E356" s="25" t="s">
        <v>388</v>
      </c>
      <c r="F356" s="24"/>
    </row>
    <row r="357" spans="1:10" ht="30" x14ac:dyDescent="0.3">
      <c r="A357" s="39" t="s">
        <v>146</v>
      </c>
      <c r="B357" s="24"/>
      <c r="C357" s="23" t="s">
        <v>882</v>
      </c>
      <c r="D357" s="25">
        <v>1</v>
      </c>
      <c r="E357" s="25" t="s">
        <v>388</v>
      </c>
      <c r="F357" s="24"/>
    </row>
    <row r="358" spans="1:10" ht="30" x14ac:dyDescent="0.3">
      <c r="A358" s="39" t="s">
        <v>146</v>
      </c>
      <c r="B358" s="24"/>
      <c r="C358" s="23" t="s">
        <v>883</v>
      </c>
      <c r="D358" s="25">
        <v>1</v>
      </c>
      <c r="E358" s="25" t="s">
        <v>388</v>
      </c>
      <c r="F358" s="24"/>
    </row>
    <row r="359" spans="1:10" x14ac:dyDescent="0.3">
      <c r="A359" s="39" t="s">
        <v>146</v>
      </c>
      <c r="B359" s="24"/>
      <c r="C359" s="23" t="s">
        <v>884</v>
      </c>
      <c r="D359" s="25">
        <v>1</v>
      </c>
      <c r="E359" s="25" t="s">
        <v>245</v>
      </c>
      <c r="F359" s="24" t="s">
        <v>885</v>
      </c>
    </row>
    <row r="360" spans="1:10" ht="30" x14ac:dyDescent="0.3">
      <c r="A360" s="39" t="s">
        <v>146</v>
      </c>
      <c r="B360" s="24"/>
      <c r="C360" s="23" t="s">
        <v>886</v>
      </c>
      <c r="D360" s="25">
        <v>1</v>
      </c>
      <c r="E360" s="25" t="s">
        <v>245</v>
      </c>
      <c r="F360" s="24" t="s">
        <v>887</v>
      </c>
    </row>
    <row r="361" spans="1:10" ht="30" x14ac:dyDescent="0.3">
      <c r="A361" s="39" t="s">
        <v>888</v>
      </c>
      <c r="B361" s="23" t="s">
        <v>889</v>
      </c>
      <c r="C361" s="23" t="s">
        <v>890</v>
      </c>
      <c r="D361" s="25">
        <v>1</v>
      </c>
      <c r="E361" s="25" t="s">
        <v>245</v>
      </c>
      <c r="F361" s="24"/>
    </row>
    <row r="362" spans="1:10" x14ac:dyDescent="0.3">
      <c r="A362" s="39"/>
      <c r="B362" s="23"/>
      <c r="C362" s="23" t="s">
        <v>891</v>
      </c>
      <c r="D362" s="25">
        <v>1</v>
      </c>
      <c r="E362" s="25" t="s">
        <v>245</v>
      </c>
      <c r="F362" s="24"/>
    </row>
    <row r="363" spans="1:10" x14ac:dyDescent="0.3">
      <c r="A363" s="38" t="s">
        <v>892</v>
      </c>
      <c r="B363" s="657" t="s">
        <v>893</v>
      </c>
      <c r="C363" s="658"/>
      <c r="D363" s="658"/>
      <c r="E363" s="658"/>
      <c r="F363" s="658"/>
      <c r="G363" s="658"/>
      <c r="H363" s="533">
        <f>SUM(D364:D378)</f>
        <v>15</v>
      </c>
      <c r="I363" s="533">
        <f>COUNT(D364:D378)*2</f>
        <v>30</v>
      </c>
      <c r="J363" s="534">
        <f>H363/I363</f>
        <v>0.5</v>
      </c>
    </row>
    <row r="364" spans="1:10" ht="60" x14ac:dyDescent="0.3">
      <c r="A364" s="39" t="s">
        <v>894</v>
      </c>
      <c r="B364" s="65" t="s">
        <v>1811</v>
      </c>
      <c r="C364" s="24" t="s">
        <v>895</v>
      </c>
      <c r="D364" s="25">
        <v>1</v>
      </c>
      <c r="E364" s="25" t="s">
        <v>218</v>
      </c>
      <c r="F364" s="24"/>
    </row>
    <row r="365" spans="1:10" x14ac:dyDescent="0.3">
      <c r="A365" s="39" t="s">
        <v>146</v>
      </c>
      <c r="B365" s="24"/>
      <c r="C365" s="24" t="s">
        <v>896</v>
      </c>
      <c r="D365" s="25">
        <v>1</v>
      </c>
      <c r="E365" s="25" t="s">
        <v>218</v>
      </c>
      <c r="F365" s="24"/>
    </row>
    <row r="366" spans="1:10" x14ac:dyDescent="0.3">
      <c r="A366" s="39" t="s">
        <v>146</v>
      </c>
      <c r="B366" s="24"/>
      <c r="C366" s="24" t="s">
        <v>897</v>
      </c>
      <c r="D366" s="25">
        <v>1</v>
      </c>
      <c r="E366" s="25" t="s">
        <v>245</v>
      </c>
      <c r="F366" s="24"/>
    </row>
    <row r="367" spans="1:10" ht="30" x14ac:dyDescent="0.3">
      <c r="A367" s="39" t="s">
        <v>146</v>
      </c>
      <c r="B367" s="24"/>
      <c r="C367" s="24" t="s">
        <v>898</v>
      </c>
      <c r="D367" s="25">
        <v>1</v>
      </c>
      <c r="E367" s="25" t="s">
        <v>218</v>
      </c>
      <c r="F367" s="24"/>
    </row>
    <row r="368" spans="1:10" x14ac:dyDescent="0.3">
      <c r="A368" s="39"/>
      <c r="B368" s="24"/>
      <c r="C368" s="27" t="s">
        <v>899</v>
      </c>
      <c r="D368" s="25">
        <v>1</v>
      </c>
      <c r="E368" s="25" t="s">
        <v>218</v>
      </c>
      <c r="F368" s="24"/>
    </row>
    <row r="369" spans="1:10" ht="30" x14ac:dyDescent="0.3">
      <c r="A369" s="39" t="s">
        <v>900</v>
      </c>
      <c r="B369" s="24" t="s">
        <v>901</v>
      </c>
      <c r="C369" s="23" t="s">
        <v>902</v>
      </c>
      <c r="D369" s="25">
        <v>1</v>
      </c>
      <c r="E369" s="25" t="s">
        <v>218</v>
      </c>
      <c r="F369" s="24" t="s">
        <v>903</v>
      </c>
    </row>
    <row r="370" spans="1:10" ht="30" x14ac:dyDescent="0.3">
      <c r="A370" s="39" t="s">
        <v>146</v>
      </c>
      <c r="B370" s="24"/>
      <c r="C370" s="23" t="s">
        <v>904</v>
      </c>
      <c r="D370" s="25">
        <v>1</v>
      </c>
      <c r="E370" s="25" t="s">
        <v>218</v>
      </c>
      <c r="F370" s="24" t="s">
        <v>905</v>
      </c>
    </row>
    <row r="371" spans="1:10" x14ac:dyDescent="0.3">
      <c r="A371" s="39" t="s">
        <v>146</v>
      </c>
      <c r="B371" s="24"/>
      <c r="C371" s="23" t="s">
        <v>906</v>
      </c>
      <c r="D371" s="25">
        <v>1</v>
      </c>
      <c r="E371" s="25" t="s">
        <v>245</v>
      </c>
      <c r="F371" s="23" t="s">
        <v>907</v>
      </c>
    </row>
    <row r="372" spans="1:10" x14ac:dyDescent="0.3">
      <c r="A372" s="39"/>
      <c r="B372" s="24"/>
      <c r="C372" s="29" t="s">
        <v>908</v>
      </c>
      <c r="D372" s="25">
        <v>1</v>
      </c>
      <c r="E372" s="25" t="s">
        <v>283</v>
      </c>
      <c r="F372" s="23"/>
    </row>
    <row r="373" spans="1:10" ht="30" x14ac:dyDescent="0.3">
      <c r="A373" s="39" t="s">
        <v>146</v>
      </c>
      <c r="B373" s="24"/>
      <c r="C373" s="23" t="s">
        <v>909</v>
      </c>
      <c r="D373" s="25">
        <v>1</v>
      </c>
      <c r="E373" s="25" t="s">
        <v>245</v>
      </c>
      <c r="F373" s="24" t="s">
        <v>910</v>
      </c>
    </row>
    <row r="374" spans="1:10" ht="30" x14ac:dyDescent="0.3">
      <c r="A374" s="39" t="s">
        <v>146</v>
      </c>
      <c r="B374" s="24"/>
      <c r="C374" s="23" t="s">
        <v>911</v>
      </c>
      <c r="D374" s="25">
        <v>1</v>
      </c>
      <c r="E374" s="25" t="s">
        <v>388</v>
      </c>
      <c r="F374" s="24" t="s">
        <v>912</v>
      </c>
    </row>
    <row r="375" spans="1:10" ht="30" x14ac:dyDescent="0.3">
      <c r="A375" s="39" t="s">
        <v>913</v>
      </c>
      <c r="B375" s="24" t="s">
        <v>914</v>
      </c>
      <c r="C375" s="23" t="s">
        <v>915</v>
      </c>
      <c r="D375" s="25">
        <v>1</v>
      </c>
      <c r="E375" s="25" t="s">
        <v>283</v>
      </c>
      <c r="F375" s="24"/>
    </row>
    <row r="376" spans="1:10" x14ac:dyDescent="0.3">
      <c r="A376" s="39"/>
      <c r="B376" s="24"/>
      <c r="C376" s="23" t="s">
        <v>916</v>
      </c>
      <c r="D376" s="25">
        <v>1</v>
      </c>
      <c r="E376" s="25" t="s">
        <v>188</v>
      </c>
      <c r="F376" s="24"/>
    </row>
    <row r="377" spans="1:10" ht="30" x14ac:dyDescent="0.3">
      <c r="A377" s="39"/>
      <c r="B377" s="24"/>
      <c r="C377" s="23" t="s">
        <v>917</v>
      </c>
      <c r="D377" s="25">
        <v>1</v>
      </c>
      <c r="E377" s="25" t="s">
        <v>188</v>
      </c>
      <c r="F377" s="24"/>
    </row>
    <row r="378" spans="1:10" x14ac:dyDescent="0.3">
      <c r="A378" s="39"/>
      <c r="B378" s="24"/>
      <c r="C378" s="23" t="s">
        <v>918</v>
      </c>
      <c r="D378" s="25">
        <v>1</v>
      </c>
      <c r="E378" s="25" t="s">
        <v>388</v>
      </c>
      <c r="F378" s="24"/>
    </row>
    <row r="379" spans="1:10" ht="28.5" customHeight="1" x14ac:dyDescent="0.3">
      <c r="A379" s="37" t="s">
        <v>146</v>
      </c>
      <c r="B379" s="659" t="s">
        <v>4516</v>
      </c>
      <c r="C379" s="660"/>
      <c r="D379" s="660"/>
      <c r="E379" s="660"/>
      <c r="F379" s="660"/>
      <c r="G379" s="660"/>
      <c r="H379" s="533">
        <f>H380+H382+H391+H408+H418+H421+H424+H412</f>
        <v>39</v>
      </c>
      <c r="I379" s="533">
        <f>I380+I382+I391+I408+I418+I421+I424+I412</f>
        <v>78</v>
      </c>
      <c r="J379" s="534">
        <f>H379/I379</f>
        <v>0.5</v>
      </c>
    </row>
    <row r="380" spans="1:10" ht="30" customHeight="1" x14ac:dyDescent="0.3">
      <c r="A380" s="38" t="s">
        <v>119</v>
      </c>
      <c r="B380" s="675" t="s">
        <v>4185</v>
      </c>
      <c r="C380" s="676"/>
      <c r="D380" s="676"/>
      <c r="E380" s="676"/>
      <c r="F380" s="676"/>
      <c r="G380" s="677"/>
      <c r="H380" s="533">
        <f>SUM(D381)</f>
        <v>1</v>
      </c>
      <c r="I380" s="533">
        <f>COUNT(D381)*2</f>
        <v>2</v>
      </c>
      <c r="J380" s="534">
        <f>H380/I380</f>
        <v>0.5</v>
      </c>
    </row>
    <row r="381" spans="1:10" x14ac:dyDescent="0.3">
      <c r="A381" s="38" t="s">
        <v>1592</v>
      </c>
      <c r="B381" s="23" t="s">
        <v>4186</v>
      </c>
      <c r="C381" s="18" t="s">
        <v>4187</v>
      </c>
      <c r="D381" s="25">
        <v>1</v>
      </c>
      <c r="E381" s="602" t="s">
        <v>388</v>
      </c>
      <c r="F381" s="18"/>
      <c r="G381" s="430"/>
    </row>
    <row r="382" spans="1:10" ht="15" customHeight="1" x14ac:dyDescent="0.3">
      <c r="A382" s="152" t="s">
        <v>919</v>
      </c>
      <c r="B382" s="661" t="s">
        <v>4556</v>
      </c>
      <c r="C382" s="662"/>
      <c r="D382" s="662"/>
      <c r="E382" s="662"/>
      <c r="F382" s="662"/>
      <c r="G382" s="663"/>
      <c r="H382" s="533">
        <f>SUM(D383:D390)</f>
        <v>8</v>
      </c>
      <c r="I382" s="533">
        <f>COUNT(D383:D390)*2</f>
        <v>16</v>
      </c>
      <c r="J382" s="534">
        <f>H382/I382</f>
        <v>0.5</v>
      </c>
    </row>
    <row r="383" spans="1:10" ht="45" x14ac:dyDescent="0.3">
      <c r="A383" s="155" t="s">
        <v>1600</v>
      </c>
      <c r="B383" s="99" t="s">
        <v>921</v>
      </c>
      <c r="C383" s="99" t="s">
        <v>922</v>
      </c>
      <c r="D383" s="25">
        <v>1</v>
      </c>
      <c r="E383" s="100" t="s">
        <v>388</v>
      </c>
      <c r="F383" s="161"/>
      <c r="G383" s="429"/>
    </row>
    <row r="384" spans="1:10" ht="60" x14ac:dyDescent="0.3">
      <c r="A384" s="155"/>
      <c r="B384" s="200"/>
      <c r="C384" s="196" t="s">
        <v>923</v>
      </c>
      <c r="D384" s="25">
        <v>1</v>
      </c>
      <c r="E384" s="159" t="s">
        <v>388</v>
      </c>
      <c r="F384" s="196" t="s">
        <v>4396</v>
      </c>
      <c r="G384" s="429"/>
    </row>
    <row r="385" spans="1:10" ht="30" x14ac:dyDescent="0.3">
      <c r="A385" s="155" t="s">
        <v>1601</v>
      </c>
      <c r="B385" s="99" t="s">
        <v>925</v>
      </c>
      <c r="C385" s="101" t="s">
        <v>926</v>
      </c>
      <c r="D385" s="25">
        <v>1</v>
      </c>
      <c r="E385" s="100" t="s">
        <v>388</v>
      </c>
      <c r="F385" s="161"/>
      <c r="G385" s="429"/>
    </row>
    <row r="386" spans="1:10" ht="95" customHeight="1" x14ac:dyDescent="0.3">
      <c r="A386" s="155" t="s">
        <v>1603</v>
      </c>
      <c r="B386" s="196" t="s">
        <v>928</v>
      </c>
      <c r="C386" s="196" t="s">
        <v>4210</v>
      </c>
      <c r="D386" s="25">
        <v>1</v>
      </c>
      <c r="E386" s="159" t="s">
        <v>247</v>
      </c>
      <c r="F386" s="196" t="s">
        <v>4397</v>
      </c>
      <c r="G386" s="429"/>
    </row>
    <row r="387" spans="1:10" ht="30" x14ac:dyDescent="0.3">
      <c r="A387" s="155"/>
      <c r="B387" s="101"/>
      <c r="C387" s="99" t="s">
        <v>929</v>
      </c>
      <c r="D387" s="25">
        <v>1</v>
      </c>
      <c r="E387" s="100" t="s">
        <v>388</v>
      </c>
      <c r="F387" s="99" t="s">
        <v>930</v>
      </c>
      <c r="G387" s="429"/>
    </row>
    <row r="388" spans="1:10" ht="45" x14ac:dyDescent="0.3">
      <c r="A388" s="155"/>
      <c r="B388" s="101"/>
      <c r="C388" s="99" t="s">
        <v>4258</v>
      </c>
      <c r="D388" s="25">
        <v>1</v>
      </c>
      <c r="E388" s="100" t="s">
        <v>563</v>
      </c>
      <c r="F388" s="99" t="s">
        <v>4259</v>
      </c>
      <c r="G388" s="429"/>
    </row>
    <row r="389" spans="1:10" ht="30" x14ac:dyDescent="0.3">
      <c r="A389" s="155" t="s">
        <v>4213</v>
      </c>
      <c r="B389" s="101" t="s">
        <v>4260</v>
      </c>
      <c r="C389" s="99" t="s">
        <v>4261</v>
      </c>
      <c r="D389" s="25">
        <v>1</v>
      </c>
      <c r="E389" s="100" t="s">
        <v>563</v>
      </c>
      <c r="F389" s="99" t="s">
        <v>4217</v>
      </c>
      <c r="G389" s="429"/>
    </row>
    <row r="390" spans="1:10" ht="45" x14ac:dyDescent="0.3">
      <c r="A390" s="155" t="s">
        <v>4214</v>
      </c>
      <c r="B390" s="101" t="s">
        <v>4218</v>
      </c>
      <c r="C390" s="99" t="s">
        <v>4262</v>
      </c>
      <c r="D390" s="25">
        <v>1</v>
      </c>
      <c r="E390" s="100" t="s">
        <v>388</v>
      </c>
      <c r="F390" s="99" t="s">
        <v>4263</v>
      </c>
      <c r="G390" s="429"/>
    </row>
    <row r="391" spans="1:10" x14ac:dyDescent="0.3">
      <c r="A391" s="38" t="s">
        <v>931</v>
      </c>
      <c r="B391" s="657" t="s">
        <v>4560</v>
      </c>
      <c r="C391" s="658"/>
      <c r="D391" s="658"/>
      <c r="E391" s="658"/>
      <c r="F391" s="658"/>
      <c r="G391" s="658"/>
      <c r="H391" s="533">
        <f>SUM(D392:D407)</f>
        <v>16</v>
      </c>
      <c r="I391" s="533">
        <f>COUNT(D392:D407)*2</f>
        <v>32</v>
      </c>
      <c r="J391" s="534">
        <f>H391/I391</f>
        <v>0.5</v>
      </c>
    </row>
    <row r="392" spans="1:10" ht="30" x14ac:dyDescent="0.3">
      <c r="A392" s="38" t="s">
        <v>932</v>
      </c>
      <c r="B392" s="24" t="s">
        <v>933</v>
      </c>
      <c r="C392" s="23" t="s">
        <v>934</v>
      </c>
      <c r="D392" s="25">
        <v>1</v>
      </c>
      <c r="E392" s="25" t="s">
        <v>563</v>
      </c>
      <c r="F392" s="23"/>
    </row>
    <row r="393" spans="1:10" x14ac:dyDescent="0.3">
      <c r="A393" s="38"/>
      <c r="B393" s="24"/>
      <c r="C393" s="23" t="s">
        <v>935</v>
      </c>
      <c r="D393" s="25">
        <v>1</v>
      </c>
      <c r="E393" s="25" t="s">
        <v>218</v>
      </c>
      <c r="F393" s="23"/>
    </row>
    <row r="394" spans="1:10" ht="30" x14ac:dyDescent="0.3">
      <c r="A394" s="38" t="s">
        <v>936</v>
      </c>
      <c r="B394" s="24" t="s">
        <v>937</v>
      </c>
      <c r="C394" s="24" t="s">
        <v>938</v>
      </c>
      <c r="D394" s="25">
        <v>1</v>
      </c>
      <c r="E394" s="25" t="s">
        <v>563</v>
      </c>
      <c r="F394" s="23"/>
    </row>
    <row r="395" spans="1:10" x14ac:dyDescent="0.3">
      <c r="A395" s="38"/>
      <c r="B395" s="24"/>
      <c r="C395" s="24" t="s">
        <v>939</v>
      </c>
      <c r="D395" s="25">
        <v>1</v>
      </c>
      <c r="E395" s="25" t="s">
        <v>563</v>
      </c>
      <c r="F395" s="23"/>
    </row>
    <row r="396" spans="1:10" ht="30" x14ac:dyDescent="0.3">
      <c r="A396" s="38"/>
      <c r="B396" s="24"/>
      <c r="C396" s="24" t="s">
        <v>940</v>
      </c>
      <c r="D396" s="25">
        <v>1</v>
      </c>
      <c r="E396" s="25" t="s">
        <v>563</v>
      </c>
      <c r="F396" s="23"/>
    </row>
    <row r="397" spans="1:10" ht="30" x14ac:dyDescent="0.3">
      <c r="A397" s="38"/>
      <c r="B397" s="24"/>
      <c r="C397" s="24" t="s">
        <v>941</v>
      </c>
      <c r="D397" s="25">
        <v>1</v>
      </c>
      <c r="E397" s="25" t="s">
        <v>563</v>
      </c>
      <c r="F397" s="23"/>
    </row>
    <row r="398" spans="1:10" x14ac:dyDescent="0.3">
      <c r="A398" s="38"/>
      <c r="B398" s="24"/>
      <c r="C398" s="24" t="s">
        <v>942</v>
      </c>
      <c r="D398" s="25">
        <v>1</v>
      </c>
      <c r="E398" s="25" t="s">
        <v>563</v>
      </c>
      <c r="F398" s="23"/>
    </row>
    <row r="399" spans="1:10" ht="30" x14ac:dyDescent="0.3">
      <c r="A399" s="38"/>
      <c r="B399" s="24"/>
      <c r="C399" s="24" t="s">
        <v>943</v>
      </c>
      <c r="D399" s="25">
        <v>1</v>
      </c>
      <c r="E399" s="25" t="s">
        <v>563</v>
      </c>
      <c r="F399" s="23"/>
    </row>
    <row r="400" spans="1:10" ht="30" x14ac:dyDescent="0.3">
      <c r="A400" s="38"/>
      <c r="B400" s="24"/>
      <c r="C400" s="24" t="s">
        <v>944</v>
      </c>
      <c r="D400" s="25">
        <v>1</v>
      </c>
      <c r="E400" s="25" t="s">
        <v>563</v>
      </c>
      <c r="F400" s="23"/>
    </row>
    <row r="401" spans="1:10" ht="30" x14ac:dyDescent="0.3">
      <c r="A401" s="38"/>
      <c r="B401" s="24"/>
      <c r="C401" s="24" t="s">
        <v>945</v>
      </c>
      <c r="D401" s="25">
        <v>1</v>
      </c>
      <c r="E401" s="25" t="s">
        <v>563</v>
      </c>
      <c r="F401" s="23"/>
    </row>
    <row r="402" spans="1:10" ht="30" x14ac:dyDescent="0.3">
      <c r="A402" s="38"/>
      <c r="B402" s="24"/>
      <c r="C402" s="24" t="s">
        <v>946</v>
      </c>
      <c r="D402" s="25">
        <v>1</v>
      </c>
      <c r="E402" s="25" t="s">
        <v>563</v>
      </c>
      <c r="F402" s="23"/>
    </row>
    <row r="403" spans="1:10" ht="30" x14ac:dyDescent="0.3">
      <c r="A403" s="38"/>
      <c r="B403" s="24"/>
      <c r="C403" s="24" t="s">
        <v>947</v>
      </c>
      <c r="D403" s="25">
        <v>1</v>
      </c>
      <c r="E403" s="25" t="s">
        <v>563</v>
      </c>
      <c r="F403" s="23"/>
    </row>
    <row r="404" spans="1:10" ht="30" x14ac:dyDescent="0.3">
      <c r="A404" s="38"/>
      <c r="B404" s="24"/>
      <c r="C404" s="24" t="s">
        <v>948</v>
      </c>
      <c r="D404" s="25">
        <v>1</v>
      </c>
      <c r="E404" s="25" t="s">
        <v>563</v>
      </c>
      <c r="F404" s="23"/>
    </row>
    <row r="405" spans="1:10" ht="30" x14ac:dyDescent="0.3">
      <c r="A405" s="38"/>
      <c r="B405" s="24"/>
      <c r="C405" s="24" t="s">
        <v>949</v>
      </c>
      <c r="D405" s="25">
        <v>1</v>
      </c>
      <c r="E405" s="25" t="s">
        <v>563</v>
      </c>
      <c r="F405" s="23"/>
    </row>
    <row r="406" spans="1:10" ht="30" x14ac:dyDescent="0.3">
      <c r="A406" s="38" t="s">
        <v>950</v>
      </c>
      <c r="B406" s="24" t="s">
        <v>951</v>
      </c>
      <c r="C406" s="23" t="s">
        <v>952</v>
      </c>
      <c r="D406" s="25">
        <v>1</v>
      </c>
      <c r="E406" s="25" t="s">
        <v>388</v>
      </c>
      <c r="F406" s="23"/>
    </row>
    <row r="407" spans="1:10" ht="30" x14ac:dyDescent="0.3">
      <c r="A407" s="38" t="s">
        <v>953</v>
      </c>
      <c r="B407" s="24" t="s">
        <v>954</v>
      </c>
      <c r="C407" s="24" t="s">
        <v>955</v>
      </c>
      <c r="D407" s="25">
        <v>1</v>
      </c>
      <c r="E407" s="25" t="s">
        <v>218</v>
      </c>
      <c r="F407" s="23" t="s">
        <v>956</v>
      </c>
    </row>
    <row r="408" spans="1:10" x14ac:dyDescent="0.3">
      <c r="A408" s="38" t="s">
        <v>125</v>
      </c>
      <c r="B408" s="674" t="s">
        <v>4045</v>
      </c>
      <c r="C408" s="674"/>
      <c r="D408" s="674"/>
      <c r="E408" s="674"/>
      <c r="F408" s="674"/>
      <c r="G408" s="674"/>
      <c r="H408" s="533">
        <f>SUM(D409:D411)</f>
        <v>3</v>
      </c>
      <c r="I408" s="533">
        <f>COUNT(D409:D411)*2</f>
        <v>6</v>
      </c>
      <c r="J408" s="534">
        <f>H408/I408</f>
        <v>0.5</v>
      </c>
    </row>
    <row r="409" spans="1:10" x14ac:dyDescent="0.3">
      <c r="A409" s="38" t="s">
        <v>1621</v>
      </c>
      <c r="B409" s="24" t="s">
        <v>4046</v>
      </c>
      <c r="C409" s="24" t="s">
        <v>3984</v>
      </c>
      <c r="D409" s="25">
        <v>1</v>
      </c>
      <c r="E409" s="25" t="s">
        <v>388</v>
      </c>
      <c r="F409" s="28"/>
    </row>
    <row r="410" spans="1:10" ht="30" x14ac:dyDescent="0.3">
      <c r="A410" s="38" t="s">
        <v>1624</v>
      </c>
      <c r="B410" s="24" t="s">
        <v>4047</v>
      </c>
      <c r="C410" s="24" t="s">
        <v>3987</v>
      </c>
      <c r="D410" s="25">
        <v>1</v>
      </c>
      <c r="E410" s="25" t="s">
        <v>388</v>
      </c>
      <c r="F410" s="28"/>
    </row>
    <row r="411" spans="1:10" ht="30" x14ac:dyDescent="0.3">
      <c r="A411" s="38" t="s">
        <v>1626</v>
      </c>
      <c r="B411" s="24" t="s">
        <v>4048</v>
      </c>
      <c r="C411" s="24" t="s">
        <v>4161</v>
      </c>
      <c r="D411" s="25">
        <v>1</v>
      </c>
      <c r="E411" s="25" t="s">
        <v>388</v>
      </c>
      <c r="F411" s="28"/>
    </row>
    <row r="412" spans="1:10" x14ac:dyDescent="0.3">
      <c r="A412" s="411" t="s">
        <v>126</v>
      </c>
      <c r="B412" s="678" t="s">
        <v>4446</v>
      </c>
      <c r="C412" s="679"/>
      <c r="D412" s="679"/>
      <c r="E412" s="679"/>
      <c r="F412" s="679"/>
      <c r="G412" s="680"/>
      <c r="H412" s="533">
        <f>SUM(D413:D417)</f>
        <v>5</v>
      </c>
      <c r="I412" s="533">
        <f>COUNT(D413:D417)*2</f>
        <v>10</v>
      </c>
    </row>
    <row r="413" spans="1:10" ht="42" x14ac:dyDescent="0.3">
      <c r="A413" s="426" t="s">
        <v>3992</v>
      </c>
      <c r="B413" s="421" t="s">
        <v>1622</v>
      </c>
      <c r="C413" s="422" t="s">
        <v>1623</v>
      </c>
      <c r="D413" s="423">
        <v>1</v>
      </c>
      <c r="E413" s="423" t="s">
        <v>247</v>
      </c>
      <c r="F413" s="422" t="s">
        <v>4450</v>
      </c>
      <c r="G413" s="431"/>
    </row>
    <row r="414" spans="1:10" ht="30" x14ac:dyDescent="0.3">
      <c r="A414" s="426" t="s">
        <v>1632</v>
      </c>
      <c r="B414" s="421" t="s">
        <v>1625</v>
      </c>
      <c r="C414" s="417" t="s">
        <v>4451</v>
      </c>
      <c r="D414" s="418">
        <v>1</v>
      </c>
      <c r="E414" s="418" t="s">
        <v>388</v>
      </c>
      <c r="F414" s="417" t="s">
        <v>4452</v>
      </c>
      <c r="G414" s="431"/>
    </row>
    <row r="415" spans="1:10" ht="30" x14ac:dyDescent="0.3">
      <c r="A415" s="426" t="s">
        <v>1633</v>
      </c>
      <c r="B415" s="424" t="s">
        <v>1627</v>
      </c>
      <c r="C415" s="425" t="s">
        <v>1628</v>
      </c>
      <c r="D415" s="423">
        <v>1</v>
      </c>
      <c r="E415" s="423" t="s">
        <v>247</v>
      </c>
      <c r="F415" s="422" t="s">
        <v>4447</v>
      </c>
      <c r="G415" s="431"/>
    </row>
    <row r="416" spans="1:10" ht="30" x14ac:dyDescent="0.3">
      <c r="A416" s="426" t="s">
        <v>957</v>
      </c>
      <c r="B416" s="421" t="s">
        <v>1629</v>
      </c>
      <c r="C416" s="422" t="s">
        <v>1630</v>
      </c>
      <c r="D416" s="423">
        <v>1</v>
      </c>
      <c r="E416" s="423" t="s">
        <v>247</v>
      </c>
      <c r="F416" s="422" t="s">
        <v>4448</v>
      </c>
      <c r="G416" s="431"/>
    </row>
    <row r="417" spans="1:10" ht="42" x14ac:dyDescent="0.3">
      <c r="A417" s="426" t="s">
        <v>3993</v>
      </c>
      <c r="B417" s="421" t="s">
        <v>4457</v>
      </c>
      <c r="C417" s="422" t="s">
        <v>1631</v>
      </c>
      <c r="D417" s="423">
        <v>1</v>
      </c>
      <c r="E417" s="423" t="s">
        <v>247</v>
      </c>
      <c r="F417" s="422" t="s">
        <v>4449</v>
      </c>
      <c r="G417" s="431"/>
    </row>
    <row r="418" spans="1:10" x14ac:dyDescent="0.3">
      <c r="A418" s="175" t="s">
        <v>1634</v>
      </c>
      <c r="B418" s="661" t="s">
        <v>3994</v>
      </c>
      <c r="C418" s="662"/>
      <c r="D418" s="662"/>
      <c r="E418" s="662"/>
      <c r="F418" s="662"/>
      <c r="G418" s="663"/>
      <c r="H418" s="533">
        <f>SUM(D419:D420)</f>
        <v>2</v>
      </c>
      <c r="I418" s="533">
        <f>COUNT(D419:D420)*2</f>
        <v>4</v>
      </c>
      <c r="J418" s="534">
        <f>H418/I418</f>
        <v>0.5</v>
      </c>
    </row>
    <row r="419" spans="1:10" ht="60" x14ac:dyDescent="0.3">
      <c r="A419" s="411" t="s">
        <v>4458</v>
      </c>
      <c r="B419" s="259" t="s">
        <v>3995</v>
      </c>
      <c r="C419" s="259" t="s">
        <v>3996</v>
      </c>
      <c r="D419" s="260">
        <v>1</v>
      </c>
      <c r="E419" s="260" t="s">
        <v>388</v>
      </c>
      <c r="F419" s="289" t="s">
        <v>3997</v>
      </c>
      <c r="G419" s="409"/>
      <c r="J419" s="534"/>
    </row>
    <row r="420" spans="1:10" ht="45" x14ac:dyDescent="0.3">
      <c r="A420" s="175" t="s">
        <v>4459</v>
      </c>
      <c r="B420" s="99" t="s">
        <v>3998</v>
      </c>
      <c r="C420" s="99" t="s">
        <v>3999</v>
      </c>
      <c r="D420" s="25">
        <v>1</v>
      </c>
      <c r="E420" s="100" t="s">
        <v>388</v>
      </c>
      <c r="F420" s="99" t="s">
        <v>4000</v>
      </c>
      <c r="G420" s="429"/>
    </row>
    <row r="421" spans="1:10" x14ac:dyDescent="0.3">
      <c r="A421" s="38" t="s">
        <v>4001</v>
      </c>
      <c r="B421" s="674" t="s">
        <v>4049</v>
      </c>
      <c r="C421" s="674"/>
      <c r="D421" s="674"/>
      <c r="E421" s="674"/>
      <c r="F421" s="674"/>
      <c r="G421" s="674"/>
      <c r="H421" s="533">
        <f>SUM(D422:D423)</f>
        <v>2</v>
      </c>
      <c r="I421" s="533">
        <f>COUNT(D422:D423)*2</f>
        <v>4</v>
      </c>
      <c r="J421" s="534">
        <f>H421/I421</f>
        <v>0.5</v>
      </c>
    </row>
    <row r="422" spans="1:10" ht="30" x14ac:dyDescent="0.3">
      <c r="A422" s="38" t="s">
        <v>4002</v>
      </c>
      <c r="B422" s="24" t="s">
        <v>4050</v>
      </c>
      <c r="C422" s="28" t="s">
        <v>4004</v>
      </c>
      <c r="D422" s="26">
        <v>1</v>
      </c>
      <c r="E422" s="26" t="s">
        <v>188</v>
      </c>
      <c r="F422" s="28" t="s">
        <v>4005</v>
      </c>
    </row>
    <row r="423" spans="1:10" ht="30" x14ac:dyDescent="0.3">
      <c r="A423" s="38" t="s">
        <v>4006</v>
      </c>
      <c r="B423" s="24" t="s">
        <v>4051</v>
      </c>
      <c r="C423" s="28" t="s">
        <v>4038</v>
      </c>
      <c r="D423" s="26">
        <v>1</v>
      </c>
      <c r="E423" s="26" t="s">
        <v>388</v>
      </c>
      <c r="F423" s="28" t="s">
        <v>4007</v>
      </c>
    </row>
    <row r="424" spans="1:10" x14ac:dyDescent="0.3">
      <c r="A424" s="175" t="s">
        <v>4296</v>
      </c>
      <c r="B424" s="661" t="s">
        <v>4008</v>
      </c>
      <c r="C424" s="662"/>
      <c r="D424" s="662"/>
      <c r="E424" s="662"/>
      <c r="F424" s="662"/>
      <c r="G424" s="663"/>
      <c r="H424" s="533">
        <f>SUM(D425:D426)</f>
        <v>2</v>
      </c>
      <c r="I424" s="533">
        <f>COUNT(D425:D426)*2</f>
        <v>4</v>
      </c>
      <c r="J424" s="534">
        <f>H424/I424</f>
        <v>0.5</v>
      </c>
    </row>
    <row r="425" spans="1:10" ht="45" x14ac:dyDescent="0.3">
      <c r="A425" s="178" t="s">
        <v>4060</v>
      </c>
      <c r="B425" s="99" t="s">
        <v>4398</v>
      </c>
      <c r="C425" s="99" t="s">
        <v>4010</v>
      </c>
      <c r="D425" s="100">
        <v>1</v>
      </c>
      <c r="E425" s="100" t="s">
        <v>388</v>
      </c>
      <c r="F425" s="99" t="s">
        <v>4011</v>
      </c>
      <c r="G425" s="432"/>
    </row>
    <row r="426" spans="1:10" ht="30" x14ac:dyDescent="0.3">
      <c r="A426" s="178" t="s">
        <v>4062</v>
      </c>
      <c r="B426" s="99" t="s">
        <v>4243</v>
      </c>
      <c r="C426" s="99" t="s">
        <v>4269</v>
      </c>
      <c r="D426" s="100">
        <v>1</v>
      </c>
      <c r="E426" s="157" t="s">
        <v>388</v>
      </c>
      <c r="F426" s="99" t="s">
        <v>4270</v>
      </c>
      <c r="G426" s="433"/>
    </row>
    <row r="427" spans="1:10" x14ac:dyDescent="0.3">
      <c r="A427" s="38" t="s">
        <v>146</v>
      </c>
      <c r="B427" s="664" t="s">
        <v>958</v>
      </c>
      <c r="C427" s="665"/>
      <c r="D427" s="665"/>
      <c r="E427" s="665"/>
      <c r="F427" s="665"/>
      <c r="G427" s="665"/>
      <c r="H427" s="533">
        <f>H428+H437+H443+H446</f>
        <v>16</v>
      </c>
      <c r="I427" s="533">
        <f>I428+I437+I443+I446</f>
        <v>32</v>
      </c>
      <c r="J427" s="534">
        <f>H427/I427</f>
        <v>0.5</v>
      </c>
    </row>
    <row r="428" spans="1:10" x14ac:dyDescent="0.3">
      <c r="A428" s="38" t="s">
        <v>959</v>
      </c>
      <c r="B428" s="657" t="s">
        <v>130</v>
      </c>
      <c r="C428" s="658"/>
      <c r="D428" s="658"/>
      <c r="E428" s="658"/>
      <c r="F428" s="658"/>
      <c r="G428" s="658"/>
      <c r="H428" s="533">
        <f>SUM(D429:D436)</f>
        <v>7</v>
      </c>
      <c r="I428" s="533">
        <f>COUNT(D429:D436)*2</f>
        <v>14</v>
      </c>
      <c r="J428" s="534">
        <f>H428/I428</f>
        <v>0.5</v>
      </c>
    </row>
    <row r="429" spans="1:10" ht="30" x14ac:dyDescent="0.3">
      <c r="A429" s="38" t="s">
        <v>960</v>
      </c>
      <c r="B429" s="23" t="s">
        <v>961</v>
      </c>
      <c r="C429" s="23" t="s">
        <v>962</v>
      </c>
      <c r="D429" s="25">
        <v>1</v>
      </c>
      <c r="E429" s="25" t="s">
        <v>563</v>
      </c>
      <c r="F429" s="24"/>
    </row>
    <row r="430" spans="1:10" x14ac:dyDescent="0.3">
      <c r="A430" s="38" t="s">
        <v>146</v>
      </c>
      <c r="B430" s="23"/>
      <c r="C430" s="23" t="s">
        <v>963</v>
      </c>
      <c r="D430" s="25">
        <v>1</v>
      </c>
      <c r="E430" s="25" t="s">
        <v>563</v>
      </c>
      <c r="F430" s="24"/>
    </row>
    <row r="431" spans="1:10" x14ac:dyDescent="0.3">
      <c r="A431" s="38" t="s">
        <v>146</v>
      </c>
      <c r="B431" s="23"/>
      <c r="C431" s="23" t="s">
        <v>964</v>
      </c>
      <c r="D431" s="25">
        <v>1</v>
      </c>
      <c r="E431" s="25" t="s">
        <v>563</v>
      </c>
      <c r="F431" s="24"/>
    </row>
    <row r="432" spans="1:10" x14ac:dyDescent="0.3">
      <c r="A432" s="38" t="s">
        <v>146</v>
      </c>
      <c r="B432" s="23"/>
      <c r="C432" s="23" t="s">
        <v>965</v>
      </c>
      <c r="D432" s="25">
        <v>1</v>
      </c>
      <c r="E432" s="25" t="s">
        <v>563</v>
      </c>
      <c r="F432" s="24"/>
    </row>
    <row r="433" spans="1:15" x14ac:dyDescent="0.3">
      <c r="A433" s="38" t="s">
        <v>146</v>
      </c>
      <c r="B433" s="23"/>
      <c r="C433" s="23" t="s">
        <v>966</v>
      </c>
      <c r="D433" s="25">
        <v>1</v>
      </c>
      <c r="E433" s="25" t="s">
        <v>563</v>
      </c>
      <c r="F433" s="24"/>
    </row>
    <row r="434" spans="1:15" hidden="1" x14ac:dyDescent="0.3">
      <c r="A434" s="40" t="s">
        <v>146</v>
      </c>
      <c r="B434" s="23"/>
      <c r="C434" s="23" t="s">
        <v>967</v>
      </c>
      <c r="D434" s="25"/>
      <c r="E434" s="25" t="s">
        <v>563</v>
      </c>
      <c r="F434" s="24"/>
    </row>
    <row r="435" spans="1:15" ht="30" x14ac:dyDescent="0.3">
      <c r="A435" s="38" t="s">
        <v>146</v>
      </c>
      <c r="B435" s="23"/>
      <c r="C435" s="24" t="s">
        <v>968</v>
      </c>
      <c r="D435" s="25">
        <v>1</v>
      </c>
      <c r="E435" s="25" t="s">
        <v>563</v>
      </c>
      <c r="F435" s="24" t="s">
        <v>969</v>
      </c>
    </row>
    <row r="436" spans="1:15" x14ac:dyDescent="0.3">
      <c r="A436" s="38" t="s">
        <v>146</v>
      </c>
      <c r="B436" s="23"/>
      <c r="C436" s="23" t="s">
        <v>970</v>
      </c>
      <c r="D436" s="25">
        <v>1</v>
      </c>
      <c r="E436" s="25" t="s">
        <v>563</v>
      </c>
      <c r="F436" s="24"/>
    </row>
    <row r="437" spans="1:15" x14ac:dyDescent="0.3">
      <c r="A437" s="38" t="s">
        <v>971</v>
      </c>
      <c r="B437" s="657" t="s">
        <v>972</v>
      </c>
      <c r="C437" s="658"/>
      <c r="D437" s="658"/>
      <c r="E437" s="658"/>
      <c r="F437" s="658"/>
      <c r="G437" s="658"/>
      <c r="H437" s="533">
        <f>SUM(D438:D442)</f>
        <v>5</v>
      </c>
      <c r="I437" s="533">
        <f>COUNT(D438:D442)*2</f>
        <v>10</v>
      </c>
      <c r="J437" s="534">
        <f>H437/I437</f>
        <v>0.5</v>
      </c>
    </row>
    <row r="438" spans="1:15" ht="30" x14ac:dyDescent="0.3">
      <c r="A438" s="38" t="s">
        <v>973</v>
      </c>
      <c r="B438" s="23" t="s">
        <v>974</v>
      </c>
      <c r="C438" s="23" t="s">
        <v>975</v>
      </c>
      <c r="D438" s="25">
        <v>1</v>
      </c>
      <c r="E438" s="25" t="s">
        <v>563</v>
      </c>
      <c r="F438" s="24" t="s">
        <v>976</v>
      </c>
    </row>
    <row r="439" spans="1:15" x14ac:dyDescent="0.3">
      <c r="A439" s="38" t="s">
        <v>146</v>
      </c>
      <c r="B439" s="23"/>
      <c r="C439" s="23" t="s">
        <v>977</v>
      </c>
      <c r="D439" s="25">
        <v>1</v>
      </c>
      <c r="E439" s="25" t="s">
        <v>563</v>
      </c>
      <c r="F439" s="24"/>
    </row>
    <row r="440" spans="1:15" x14ac:dyDescent="0.3">
      <c r="A440" s="38" t="s">
        <v>146</v>
      </c>
      <c r="B440" s="23"/>
      <c r="C440" s="24" t="s">
        <v>978</v>
      </c>
      <c r="D440" s="25">
        <v>1</v>
      </c>
      <c r="E440" s="25" t="s">
        <v>563</v>
      </c>
      <c r="F440" s="24"/>
    </row>
    <row r="441" spans="1:15" ht="30" x14ac:dyDescent="0.3">
      <c r="A441" s="38" t="s">
        <v>146</v>
      </c>
      <c r="B441" s="23"/>
      <c r="C441" s="24" t="s">
        <v>979</v>
      </c>
      <c r="D441" s="25">
        <v>1</v>
      </c>
      <c r="E441" s="25" t="s">
        <v>563</v>
      </c>
      <c r="F441" s="24" t="s">
        <v>980</v>
      </c>
    </row>
    <row r="442" spans="1:15" ht="30" x14ac:dyDescent="0.3">
      <c r="A442" s="38" t="s">
        <v>146</v>
      </c>
      <c r="B442" s="23"/>
      <c r="C442" s="24" t="s">
        <v>981</v>
      </c>
      <c r="D442" s="25">
        <v>1</v>
      </c>
      <c r="E442" s="25" t="s">
        <v>563</v>
      </c>
      <c r="F442" s="24"/>
    </row>
    <row r="443" spans="1:15" x14ac:dyDescent="0.3">
      <c r="A443" s="38" t="s">
        <v>982</v>
      </c>
      <c r="B443" s="657" t="s">
        <v>983</v>
      </c>
      <c r="C443" s="658"/>
      <c r="D443" s="658"/>
      <c r="E443" s="658"/>
      <c r="F443" s="658"/>
      <c r="G443" s="658"/>
      <c r="H443" s="533">
        <f>SUM(D444:D445)</f>
        <v>2</v>
      </c>
      <c r="I443" s="533">
        <f>COUNT(D444:D445)*2</f>
        <v>4</v>
      </c>
      <c r="J443" s="534">
        <f>H443/I443</f>
        <v>0.5</v>
      </c>
      <c r="O443" s="533">
        <v>8744946382</v>
      </c>
    </row>
    <row r="444" spans="1:15" ht="30" x14ac:dyDescent="0.3">
      <c r="A444" s="38" t="s">
        <v>984</v>
      </c>
      <c r="B444" s="23" t="s">
        <v>985</v>
      </c>
      <c r="C444" s="23" t="s">
        <v>986</v>
      </c>
      <c r="D444" s="25">
        <v>1</v>
      </c>
      <c r="E444" s="25" t="s">
        <v>563</v>
      </c>
      <c r="F444" s="24"/>
    </row>
    <row r="445" spans="1:15" ht="30" x14ac:dyDescent="0.3">
      <c r="A445" s="38" t="s">
        <v>146</v>
      </c>
      <c r="B445" s="23"/>
      <c r="C445" s="24" t="s">
        <v>987</v>
      </c>
      <c r="D445" s="25">
        <v>1</v>
      </c>
      <c r="E445" s="25" t="s">
        <v>563</v>
      </c>
      <c r="F445" s="24" t="s">
        <v>988</v>
      </c>
    </row>
    <row r="446" spans="1:15" x14ac:dyDescent="0.3">
      <c r="A446" s="38" t="s">
        <v>989</v>
      </c>
      <c r="B446" s="657" t="s">
        <v>990</v>
      </c>
      <c r="C446" s="658"/>
      <c r="D446" s="658"/>
      <c r="E446" s="658"/>
      <c r="F446" s="658"/>
      <c r="G446" s="658"/>
      <c r="H446" s="533">
        <f>SUM(D447:D448)</f>
        <v>2</v>
      </c>
      <c r="I446" s="533">
        <f>COUNT(D447:D448)*2</f>
        <v>4</v>
      </c>
      <c r="J446" s="534">
        <f>H446/I446</f>
        <v>0.5</v>
      </c>
    </row>
    <row r="447" spans="1:15" ht="30" x14ac:dyDescent="0.3">
      <c r="A447" s="38" t="s">
        <v>991</v>
      </c>
      <c r="B447" s="23" t="s">
        <v>992</v>
      </c>
      <c r="C447" s="23" t="s">
        <v>993</v>
      </c>
      <c r="D447" s="25">
        <v>1</v>
      </c>
      <c r="E447" s="25" t="s">
        <v>563</v>
      </c>
      <c r="F447" s="24" t="s">
        <v>994</v>
      </c>
    </row>
    <row r="448" spans="1:15" ht="30" x14ac:dyDescent="0.3">
      <c r="A448" s="37"/>
      <c r="B448" s="23"/>
      <c r="C448" s="24" t="s">
        <v>995</v>
      </c>
      <c r="D448" s="25">
        <v>1</v>
      </c>
      <c r="E448" s="25" t="s">
        <v>563</v>
      </c>
      <c r="F448" s="24" t="s">
        <v>996</v>
      </c>
    </row>
    <row r="449" spans="1:18" x14ac:dyDescent="0.3">
      <c r="A449" s="43"/>
      <c r="B449" s="23"/>
      <c r="C449" s="23"/>
      <c r="D449" s="25"/>
      <c r="E449" s="25"/>
      <c r="F449" s="23"/>
    </row>
    <row r="450" spans="1:18" x14ac:dyDescent="0.3">
      <c r="A450" s="682" t="s">
        <v>997</v>
      </c>
      <c r="B450" s="665"/>
      <c r="C450" s="665"/>
      <c r="D450" s="25"/>
      <c r="E450" s="25"/>
      <c r="F450" s="23"/>
    </row>
    <row r="451" spans="1:18" x14ac:dyDescent="0.3">
      <c r="A451" s="39"/>
      <c r="B451" s="22" t="s">
        <v>998</v>
      </c>
      <c r="C451" s="46">
        <f>(H4+H25+H61+H146+H196+H319+H379+H427)/(I4+I25+I61+I146+I196+I319+I379+I427)</f>
        <v>0.5</v>
      </c>
      <c r="D451" s="25"/>
      <c r="E451" s="25"/>
      <c r="F451" s="23"/>
    </row>
    <row r="452" spans="1:18" x14ac:dyDescent="0.3">
      <c r="A452" s="41"/>
      <c r="B452" s="683" t="s">
        <v>999</v>
      </c>
      <c r="C452" s="684"/>
      <c r="D452" s="25"/>
      <c r="E452" s="25"/>
      <c r="F452" s="23"/>
    </row>
    <row r="453" spans="1:18" x14ac:dyDescent="0.3">
      <c r="A453" s="38" t="s">
        <v>1000</v>
      </c>
      <c r="B453" s="28" t="s">
        <v>1001</v>
      </c>
      <c r="C453" s="45">
        <f>J4</f>
        <v>0.5</v>
      </c>
      <c r="D453" s="25"/>
      <c r="E453" s="25"/>
      <c r="F453" s="23"/>
    </row>
    <row r="454" spans="1:18" x14ac:dyDescent="0.3">
      <c r="A454" s="38" t="s">
        <v>1002</v>
      </c>
      <c r="B454" s="28" t="s">
        <v>1003</v>
      </c>
      <c r="C454" s="45">
        <f>J25</f>
        <v>0.5</v>
      </c>
      <c r="D454" s="25"/>
      <c r="E454" s="25"/>
      <c r="F454" s="23"/>
    </row>
    <row r="455" spans="1:18" x14ac:dyDescent="0.3">
      <c r="A455" s="38" t="s">
        <v>1004</v>
      </c>
      <c r="B455" s="28" t="s">
        <v>1005</v>
      </c>
      <c r="C455" s="45">
        <f>J61</f>
        <v>0.5</v>
      </c>
      <c r="D455" s="25"/>
      <c r="E455" s="25"/>
      <c r="F455" s="23"/>
    </row>
    <row r="456" spans="1:18" x14ac:dyDescent="0.3">
      <c r="A456" s="38" t="s">
        <v>1006</v>
      </c>
      <c r="B456" s="28" t="s">
        <v>1007</v>
      </c>
      <c r="C456" s="45">
        <f>J146</f>
        <v>0.5</v>
      </c>
      <c r="D456" s="25"/>
      <c r="E456" s="25"/>
      <c r="F456" s="23"/>
    </row>
    <row r="457" spans="1:18" x14ac:dyDescent="0.3">
      <c r="A457" s="38" t="s">
        <v>1008</v>
      </c>
      <c r="B457" s="28" t="s">
        <v>1009</v>
      </c>
      <c r="C457" s="45">
        <f>J196</f>
        <v>0.5</v>
      </c>
      <c r="D457" s="25"/>
      <c r="E457" s="25"/>
      <c r="F457" s="23"/>
    </row>
    <row r="458" spans="1:18" x14ac:dyDescent="0.3">
      <c r="A458" s="38" t="s">
        <v>1010</v>
      </c>
      <c r="B458" s="28" t="s">
        <v>12</v>
      </c>
      <c r="C458" s="45">
        <f>J319</f>
        <v>0.5</v>
      </c>
      <c r="D458" s="25"/>
      <c r="E458" s="25"/>
      <c r="F458" s="23"/>
    </row>
    <row r="459" spans="1:18" x14ac:dyDescent="0.3">
      <c r="A459" s="38" t="s">
        <v>1011</v>
      </c>
      <c r="B459" s="28" t="s">
        <v>1012</v>
      </c>
      <c r="C459" s="45">
        <f>J379</f>
        <v>0.5</v>
      </c>
      <c r="D459" s="25"/>
      <c r="E459" s="25"/>
      <c r="F459" s="23"/>
    </row>
    <row r="460" spans="1:18" x14ac:dyDescent="0.3">
      <c r="A460" s="38" t="s">
        <v>1013</v>
      </c>
      <c r="B460" s="28" t="s">
        <v>1014</v>
      </c>
      <c r="C460" s="45">
        <f>J427</f>
        <v>0.5</v>
      </c>
      <c r="D460" s="25"/>
      <c r="E460" s="25"/>
      <c r="F460" s="23"/>
    </row>
    <row r="461" spans="1:18" x14ac:dyDescent="0.3">
      <c r="A461" s="43"/>
      <c r="B461" s="23"/>
      <c r="C461" s="23"/>
      <c r="D461" s="25"/>
      <c r="E461" s="25"/>
      <c r="F461" s="23"/>
    </row>
    <row r="462" spans="1:18" s="36" customFormat="1" x14ac:dyDescent="0.3">
      <c r="A462" s="56"/>
      <c r="B462" s="56"/>
      <c r="C462" s="56"/>
      <c r="D462" s="57"/>
      <c r="E462" s="57"/>
      <c r="F462" s="56"/>
      <c r="G462" s="434"/>
      <c r="H462" s="533"/>
      <c r="I462" s="533"/>
      <c r="J462" s="533"/>
      <c r="K462" s="533"/>
      <c r="L462" s="533"/>
      <c r="M462" s="533"/>
      <c r="N462" s="533"/>
      <c r="O462" s="533"/>
      <c r="P462" s="439"/>
      <c r="Q462" s="439"/>
      <c r="R462" s="437"/>
    </row>
    <row r="463" spans="1:18" s="36" customFormat="1" x14ac:dyDescent="0.3">
      <c r="A463" s="56"/>
      <c r="B463" s="56"/>
      <c r="C463" s="56"/>
      <c r="D463" s="57"/>
      <c r="E463" s="57"/>
      <c r="F463" s="56"/>
      <c r="G463" s="434"/>
      <c r="H463" s="533"/>
      <c r="I463" s="533"/>
      <c r="J463" s="533"/>
      <c r="K463" s="533"/>
      <c r="L463" s="533"/>
      <c r="M463" s="533"/>
      <c r="N463" s="533"/>
      <c r="O463" s="533"/>
      <c r="P463" s="439"/>
      <c r="Q463" s="439"/>
      <c r="R463" s="437"/>
    </row>
    <row r="464" spans="1:18" s="36" customFormat="1" x14ac:dyDescent="0.3">
      <c r="A464" s="56"/>
      <c r="B464" s="56"/>
      <c r="C464" s="56"/>
      <c r="D464" s="57"/>
      <c r="E464" s="57"/>
      <c r="F464" s="56"/>
      <c r="G464" s="434"/>
      <c r="H464" s="533"/>
      <c r="I464" s="533"/>
      <c r="J464" s="533"/>
      <c r="K464" s="533"/>
      <c r="L464" s="533"/>
      <c r="M464" s="533"/>
      <c r="N464" s="533"/>
      <c r="O464" s="533"/>
      <c r="P464" s="439"/>
      <c r="Q464" s="439"/>
      <c r="R464" s="437"/>
    </row>
    <row r="465" spans="1:18" s="36" customFormat="1" x14ac:dyDescent="0.3">
      <c r="A465" s="56"/>
      <c r="B465" s="56"/>
      <c r="C465" s="56"/>
      <c r="D465" s="57"/>
      <c r="E465" s="57"/>
      <c r="F465" s="56"/>
      <c r="G465" s="434"/>
      <c r="H465" s="533"/>
      <c r="I465" s="533"/>
      <c r="J465" s="533"/>
      <c r="K465" s="533"/>
      <c r="L465" s="533"/>
      <c r="M465" s="533"/>
      <c r="N465" s="533"/>
      <c r="O465" s="533"/>
      <c r="P465" s="439"/>
      <c r="Q465" s="439"/>
      <c r="R465" s="437"/>
    </row>
    <row r="466" spans="1:18" s="36" customFormat="1" x14ac:dyDescent="0.3">
      <c r="A466" s="56"/>
      <c r="B466" s="56"/>
      <c r="C466" s="56"/>
      <c r="D466" s="57"/>
      <c r="E466" s="57"/>
      <c r="F466" s="56"/>
      <c r="G466" s="434"/>
      <c r="H466" s="533"/>
      <c r="I466" s="533"/>
      <c r="J466" s="533"/>
      <c r="K466" s="533"/>
      <c r="L466" s="533"/>
      <c r="M466" s="533"/>
      <c r="N466" s="533"/>
      <c r="O466" s="533"/>
      <c r="P466" s="439"/>
      <c r="Q466" s="439"/>
      <c r="R466" s="437"/>
    </row>
    <row r="467" spans="1:18" s="36" customFormat="1" x14ac:dyDescent="0.3">
      <c r="A467" s="56"/>
      <c r="B467" s="56"/>
      <c r="C467" s="56"/>
      <c r="D467" s="57"/>
      <c r="E467" s="57"/>
      <c r="F467" s="56"/>
      <c r="G467" s="434"/>
      <c r="H467" s="533"/>
      <c r="I467" s="533"/>
      <c r="J467" s="533"/>
      <c r="K467" s="533"/>
      <c r="L467" s="533"/>
      <c r="M467" s="533"/>
      <c r="N467" s="533"/>
      <c r="O467" s="533"/>
      <c r="P467" s="439"/>
      <c r="Q467" s="439"/>
      <c r="R467" s="437"/>
    </row>
    <row r="468" spans="1:18" s="19" customFormat="1" x14ac:dyDescent="0.3">
      <c r="A468" s="34"/>
      <c r="B468" s="34" t="s">
        <v>1015</v>
      </c>
      <c r="C468" s="34" t="s">
        <v>1016</v>
      </c>
      <c r="D468" s="35"/>
      <c r="E468" s="35" t="b">
        <f>G2</f>
        <v>1</v>
      </c>
      <c r="F468" s="34"/>
      <c r="G468" s="435"/>
      <c r="H468" s="533"/>
      <c r="I468" s="533"/>
      <c r="J468" s="533"/>
      <c r="K468" s="533"/>
      <c r="L468" s="533"/>
      <c r="M468" s="533"/>
      <c r="N468" s="533"/>
      <c r="O468" s="533"/>
      <c r="P468" s="439"/>
      <c r="Q468" s="440"/>
      <c r="R468" s="438"/>
    </row>
    <row r="469" spans="1:18" s="19" customFormat="1" x14ac:dyDescent="0.3">
      <c r="A469" s="34" t="s">
        <v>1000</v>
      </c>
      <c r="B469" s="34">
        <f>IF(E468=FALSE,0,H4)</f>
        <v>15</v>
      </c>
      <c r="C469" s="34">
        <f>IF(E468=FALSE,0,I4)</f>
        <v>30</v>
      </c>
      <c r="D469" s="402">
        <f>IF(E468=0,0,B469/C469)</f>
        <v>0.5</v>
      </c>
      <c r="E469" s="35"/>
      <c r="F469" s="34"/>
      <c r="G469" s="435"/>
      <c r="H469" s="533"/>
      <c r="I469" s="533"/>
      <c r="J469" s="533"/>
      <c r="K469" s="533"/>
      <c r="L469" s="533"/>
      <c r="M469" s="533"/>
      <c r="N469" s="533"/>
      <c r="O469" s="533"/>
      <c r="P469" s="439"/>
      <c r="Q469" s="440"/>
      <c r="R469" s="438"/>
    </row>
    <row r="470" spans="1:18" s="19" customFormat="1" x14ac:dyDescent="0.3">
      <c r="A470" s="34" t="s">
        <v>1002</v>
      </c>
      <c r="B470" s="34">
        <f>IF(E468=FALSE,0,H25)</f>
        <v>30</v>
      </c>
      <c r="C470" s="34">
        <f>IF(E468=FALSE,0,I25)</f>
        <v>60</v>
      </c>
      <c r="D470" s="402">
        <f>IF(E468=0,0,B470/C470)</f>
        <v>0.5</v>
      </c>
      <c r="E470" s="35"/>
      <c r="F470" s="34"/>
      <c r="G470" s="435"/>
      <c r="H470" s="533"/>
      <c r="I470" s="533"/>
      <c r="J470" s="533"/>
      <c r="K470" s="533"/>
      <c r="L470" s="533"/>
      <c r="M470" s="533"/>
      <c r="N470" s="533"/>
      <c r="O470" s="533"/>
      <c r="P470" s="439"/>
      <c r="Q470" s="440"/>
      <c r="R470" s="438"/>
    </row>
    <row r="471" spans="1:18" s="19" customFormat="1" x14ac:dyDescent="0.3">
      <c r="A471" s="34" t="s">
        <v>1004</v>
      </c>
      <c r="B471" s="34">
        <f>IF(E468=FALSE,0,H61)</f>
        <v>75</v>
      </c>
      <c r="C471" s="34">
        <f>IF(E468=FALSE,0,I61)</f>
        <v>150</v>
      </c>
      <c r="D471" s="402">
        <f>IF(E468=0,0,B471/C471)</f>
        <v>0.5</v>
      </c>
      <c r="E471" s="35"/>
      <c r="F471" s="34"/>
      <c r="G471" s="435"/>
      <c r="H471" s="533"/>
      <c r="I471" s="533"/>
      <c r="J471" s="533"/>
      <c r="K471" s="533"/>
      <c r="L471" s="533"/>
      <c r="M471" s="533"/>
      <c r="N471" s="533"/>
      <c r="O471" s="533"/>
      <c r="P471" s="439"/>
      <c r="Q471" s="440"/>
      <c r="R471" s="438"/>
    </row>
    <row r="472" spans="1:18" s="19" customFormat="1" x14ac:dyDescent="0.3">
      <c r="A472" s="34" t="s">
        <v>1006</v>
      </c>
      <c r="B472" s="34">
        <f>IF(E468=FALSE,0,H146)</f>
        <v>41</v>
      </c>
      <c r="C472" s="34">
        <f>IF(E468=FALSE,0,I146)</f>
        <v>82</v>
      </c>
      <c r="D472" s="402">
        <f>IF(E468=0,0,B472/C472)</f>
        <v>0.5</v>
      </c>
      <c r="E472" s="35"/>
      <c r="F472" s="34"/>
      <c r="G472" s="435"/>
      <c r="H472" s="533"/>
      <c r="I472" s="533"/>
      <c r="J472" s="533"/>
      <c r="K472" s="533"/>
      <c r="L472" s="533"/>
      <c r="M472" s="533"/>
      <c r="N472" s="533"/>
      <c r="O472" s="533"/>
      <c r="P472" s="439"/>
      <c r="Q472" s="440"/>
      <c r="R472" s="438"/>
    </row>
    <row r="473" spans="1:18" s="19" customFormat="1" x14ac:dyDescent="0.3">
      <c r="A473" s="34" t="s">
        <v>1008</v>
      </c>
      <c r="B473" s="403">
        <f>IF(E468=FALSE,0,H196)</f>
        <v>107</v>
      </c>
      <c r="C473" s="403">
        <f>IF(E468=FALSE,0,I196)</f>
        <v>214</v>
      </c>
      <c r="D473" s="402">
        <f>IF(E468=0,0,B473/C473)</f>
        <v>0.5</v>
      </c>
      <c r="E473" s="35"/>
      <c r="F473" s="34"/>
      <c r="G473" s="435"/>
      <c r="H473" s="533"/>
      <c r="I473" s="533"/>
      <c r="J473" s="533"/>
      <c r="K473" s="533"/>
      <c r="L473" s="533"/>
      <c r="M473" s="533"/>
      <c r="N473" s="533"/>
      <c r="O473" s="533"/>
      <c r="P473" s="439"/>
      <c r="Q473" s="440"/>
      <c r="R473" s="438"/>
    </row>
    <row r="474" spans="1:18" s="19" customFormat="1" x14ac:dyDescent="0.3">
      <c r="A474" s="34" t="s">
        <v>1010</v>
      </c>
      <c r="B474" s="403">
        <f>IF(E468=FALSE,0,H319)</f>
        <v>53</v>
      </c>
      <c r="C474" s="403">
        <f>IF(E468=FALSE,0,I319)</f>
        <v>106</v>
      </c>
      <c r="D474" s="402">
        <f>IF(E468=0,0,B474/C474)</f>
        <v>0.5</v>
      </c>
      <c r="E474" s="35"/>
      <c r="F474" s="34"/>
      <c r="G474" s="435"/>
      <c r="H474" s="533"/>
      <c r="I474" s="533"/>
      <c r="J474" s="533"/>
      <c r="K474" s="533"/>
      <c r="L474" s="533"/>
      <c r="M474" s="533"/>
      <c r="N474" s="533"/>
      <c r="O474" s="533"/>
      <c r="P474" s="439"/>
      <c r="Q474" s="440"/>
      <c r="R474" s="438"/>
    </row>
    <row r="475" spans="1:18" s="19" customFormat="1" x14ac:dyDescent="0.3">
      <c r="A475" s="34" t="s">
        <v>1011</v>
      </c>
      <c r="B475" s="403">
        <f>IF(E468=FALSE,0,H379)</f>
        <v>39</v>
      </c>
      <c r="C475" s="403">
        <f>IF(E468=FALSE,0,I379)</f>
        <v>78</v>
      </c>
      <c r="D475" s="402">
        <f>IF(E468=0,0,B475/C475)</f>
        <v>0.5</v>
      </c>
      <c r="E475" s="35"/>
      <c r="F475" s="34"/>
      <c r="G475" s="435"/>
      <c r="H475" s="533"/>
      <c r="I475" s="533"/>
      <c r="J475" s="533"/>
      <c r="K475" s="533"/>
      <c r="L475" s="533"/>
      <c r="M475" s="533"/>
      <c r="N475" s="533"/>
      <c r="O475" s="533"/>
      <c r="P475" s="439"/>
      <c r="Q475" s="440"/>
      <c r="R475" s="438"/>
    </row>
    <row r="476" spans="1:18" s="19" customFormat="1" x14ac:dyDescent="0.3">
      <c r="A476" s="34" t="s">
        <v>1013</v>
      </c>
      <c r="B476" s="403">
        <f>IF(E468=FALSE,0,H427)</f>
        <v>16</v>
      </c>
      <c r="C476" s="403">
        <f>IF(E468=FALSE,0,I427)</f>
        <v>32</v>
      </c>
      <c r="D476" s="402">
        <f>IF(E468=0,0,B476/C476)</f>
        <v>0.5</v>
      </c>
      <c r="E476" s="35"/>
      <c r="F476" s="34"/>
      <c r="G476" s="435"/>
      <c r="H476" s="533"/>
      <c r="I476" s="533"/>
      <c r="J476" s="533"/>
      <c r="K476" s="533"/>
      <c r="L476" s="533"/>
      <c r="M476" s="533"/>
      <c r="N476" s="533"/>
      <c r="O476" s="533"/>
      <c r="P476" s="439"/>
      <c r="Q476" s="440"/>
      <c r="R476" s="438"/>
    </row>
    <row r="477" spans="1:18" s="19" customFormat="1" x14ac:dyDescent="0.3">
      <c r="A477" s="34" t="s">
        <v>1017</v>
      </c>
      <c r="B477" s="34">
        <f>IF(G2=FALSE,0,SUM(B469:B476))</f>
        <v>376</v>
      </c>
      <c r="C477" s="34">
        <f>IF(G2=FALSE,0,SUM(C469:C476))</f>
        <v>752</v>
      </c>
      <c r="D477" s="402">
        <f>IF(E468=0,0,B477/C477)</f>
        <v>0.5</v>
      </c>
      <c r="E477" s="35"/>
      <c r="F477" s="34"/>
      <c r="G477" s="435"/>
      <c r="H477" s="533"/>
      <c r="I477" s="533"/>
      <c r="J477" s="533"/>
      <c r="K477" s="533"/>
      <c r="L477" s="533"/>
      <c r="M477" s="533"/>
      <c r="N477" s="533"/>
      <c r="O477" s="533"/>
      <c r="P477" s="439"/>
      <c r="Q477" s="440"/>
      <c r="R477" s="438"/>
    </row>
    <row r="478" spans="1:18" s="19" customFormat="1" x14ac:dyDescent="0.3">
      <c r="D478" s="410"/>
      <c r="E478" s="410"/>
      <c r="G478" s="435"/>
      <c r="H478" s="533"/>
      <c r="I478" s="533"/>
      <c r="J478" s="533"/>
      <c r="K478" s="533"/>
      <c r="L478" s="533"/>
      <c r="M478" s="533"/>
      <c r="N478" s="533"/>
      <c r="O478" s="533"/>
      <c r="P478" s="439"/>
      <c r="Q478" s="440"/>
      <c r="R478" s="438"/>
    </row>
    <row r="479" spans="1:18" s="19" customFormat="1" x14ac:dyDescent="0.3">
      <c r="D479" s="410"/>
      <c r="E479" s="410"/>
      <c r="G479" s="435"/>
      <c r="H479" s="533"/>
      <c r="I479" s="533"/>
      <c r="J479" s="533"/>
      <c r="K479" s="533"/>
      <c r="L479" s="533"/>
      <c r="M479" s="533"/>
      <c r="N479" s="533"/>
      <c r="O479" s="533"/>
      <c r="P479" s="439"/>
      <c r="Q479" s="440"/>
      <c r="R479" s="438"/>
    </row>
    <row r="480" spans="1:18" s="19" customFormat="1" x14ac:dyDescent="0.3">
      <c r="B480" s="19">
        <v>0</v>
      </c>
      <c r="D480" s="410"/>
      <c r="E480" s="410"/>
      <c r="G480" s="435"/>
      <c r="H480" s="533"/>
      <c r="I480" s="533"/>
      <c r="J480" s="533"/>
      <c r="K480" s="533"/>
      <c r="L480" s="533"/>
      <c r="M480" s="533"/>
      <c r="N480" s="533"/>
      <c r="O480" s="533"/>
      <c r="P480" s="439"/>
      <c r="Q480" s="440"/>
      <c r="R480" s="438"/>
    </row>
    <row r="481" spans="2:18" s="19" customFormat="1" x14ac:dyDescent="0.3">
      <c r="B481" s="19">
        <v>1</v>
      </c>
      <c r="E481" s="410"/>
      <c r="G481" s="435"/>
      <c r="H481" s="533"/>
      <c r="I481" s="533"/>
      <c r="J481" s="533"/>
      <c r="K481" s="533"/>
      <c r="L481" s="533"/>
      <c r="M481" s="533"/>
      <c r="N481" s="533"/>
      <c r="O481" s="533"/>
      <c r="P481" s="439"/>
      <c r="Q481" s="440"/>
      <c r="R481" s="438"/>
    </row>
    <row r="482" spans="2:18" s="19" customFormat="1" x14ac:dyDescent="0.3">
      <c r="B482" s="19">
        <v>2</v>
      </c>
      <c r="E482" s="410"/>
      <c r="G482" s="435"/>
      <c r="H482" s="533"/>
      <c r="I482" s="533"/>
      <c r="J482" s="533"/>
      <c r="K482" s="533"/>
      <c r="L482" s="533"/>
      <c r="M482" s="533"/>
      <c r="N482" s="533"/>
      <c r="O482" s="533"/>
      <c r="P482" s="439"/>
      <c r="Q482" s="440"/>
      <c r="R482" s="438"/>
    </row>
    <row r="483" spans="2:18" s="36" customFormat="1" x14ac:dyDescent="0.3">
      <c r="E483" s="565"/>
      <c r="G483" s="434"/>
      <c r="H483" s="533"/>
      <c r="I483" s="533"/>
      <c r="J483" s="533"/>
      <c r="K483" s="533"/>
      <c r="L483" s="533"/>
      <c r="M483" s="533"/>
      <c r="N483" s="533"/>
      <c r="O483" s="533"/>
      <c r="P483" s="439"/>
      <c r="Q483" s="439"/>
      <c r="R483" s="437"/>
    </row>
    <row r="484" spans="2:18" s="36" customFormat="1" x14ac:dyDescent="0.3">
      <c r="E484" s="565"/>
      <c r="G484" s="434"/>
      <c r="H484" s="533"/>
      <c r="I484" s="533"/>
      <c r="J484" s="533"/>
      <c r="K484" s="533"/>
      <c r="L484" s="533"/>
      <c r="M484" s="533"/>
      <c r="N484" s="533"/>
      <c r="O484" s="533"/>
      <c r="P484" s="439"/>
      <c r="Q484" s="439"/>
      <c r="R484" s="437"/>
    </row>
    <row r="485" spans="2:18" s="36" customFormat="1" x14ac:dyDescent="0.3">
      <c r="E485" s="565"/>
      <c r="G485" s="434"/>
      <c r="H485" s="533"/>
      <c r="I485" s="533"/>
      <c r="J485" s="533"/>
      <c r="K485" s="533"/>
      <c r="L485" s="533"/>
      <c r="M485" s="533"/>
      <c r="N485" s="533"/>
      <c r="O485" s="533"/>
      <c r="P485" s="439"/>
      <c r="Q485" s="439"/>
      <c r="R485" s="437"/>
    </row>
    <row r="486" spans="2:18" s="36" customFormat="1" x14ac:dyDescent="0.3">
      <c r="E486" s="565"/>
      <c r="G486" s="434"/>
      <c r="H486" s="533"/>
      <c r="I486" s="533"/>
      <c r="J486" s="533"/>
      <c r="K486" s="533"/>
      <c r="L486" s="533"/>
      <c r="M486" s="533"/>
      <c r="N486" s="533"/>
      <c r="O486" s="533"/>
      <c r="P486" s="439"/>
      <c r="Q486" s="439"/>
      <c r="R486" s="437"/>
    </row>
    <row r="487" spans="2:18" s="36" customFormat="1" x14ac:dyDescent="0.3">
      <c r="E487" s="565"/>
      <c r="G487" s="434"/>
      <c r="H487" s="533"/>
      <c r="I487" s="533"/>
      <c r="J487" s="533"/>
      <c r="K487" s="533"/>
      <c r="L487" s="533"/>
      <c r="M487" s="533"/>
      <c r="N487" s="533"/>
      <c r="O487" s="533"/>
      <c r="P487" s="439"/>
      <c r="Q487" s="439"/>
      <c r="R487" s="437"/>
    </row>
    <row r="488" spans="2:18" s="36" customFormat="1" x14ac:dyDescent="0.3">
      <c r="E488" s="565"/>
      <c r="G488" s="434"/>
      <c r="H488" s="533"/>
      <c r="I488" s="533"/>
      <c r="J488" s="533"/>
      <c r="K488" s="533"/>
      <c r="L488" s="533"/>
      <c r="M488" s="533"/>
      <c r="N488" s="533"/>
      <c r="O488" s="533"/>
      <c r="P488" s="439"/>
      <c r="Q488" s="439"/>
      <c r="R488" s="437"/>
    </row>
    <row r="489" spans="2:18" s="36" customFormat="1" x14ac:dyDescent="0.3">
      <c r="E489" s="565"/>
      <c r="G489" s="434"/>
      <c r="H489" s="533"/>
      <c r="I489" s="533"/>
      <c r="J489" s="533"/>
      <c r="K489" s="533"/>
      <c r="L489" s="533"/>
      <c r="M489" s="533"/>
      <c r="N489" s="533"/>
      <c r="O489" s="533"/>
      <c r="P489" s="439"/>
      <c r="Q489" s="439"/>
      <c r="R489" s="437"/>
    </row>
    <row r="490" spans="2:18" s="36" customFormat="1" x14ac:dyDescent="0.3">
      <c r="E490" s="565"/>
      <c r="G490" s="434"/>
      <c r="H490" s="533"/>
      <c r="I490" s="533"/>
      <c r="J490" s="533"/>
      <c r="K490" s="533"/>
      <c r="L490" s="533"/>
      <c r="M490" s="533"/>
      <c r="N490" s="533"/>
      <c r="O490" s="533"/>
      <c r="P490" s="439"/>
      <c r="Q490" s="439"/>
      <c r="R490" s="437"/>
    </row>
    <row r="491" spans="2:18" s="36" customFormat="1" x14ac:dyDescent="0.3">
      <c r="E491" s="565"/>
      <c r="G491" s="434"/>
      <c r="H491" s="533"/>
      <c r="I491" s="533"/>
      <c r="J491" s="533"/>
      <c r="K491" s="533"/>
      <c r="L491" s="533"/>
      <c r="M491" s="533"/>
      <c r="N491" s="533"/>
      <c r="O491" s="533"/>
      <c r="P491" s="439"/>
      <c r="Q491" s="439"/>
      <c r="R491" s="437"/>
    </row>
    <row r="492" spans="2:18" s="36" customFormat="1" x14ac:dyDescent="0.3">
      <c r="E492" s="565"/>
      <c r="G492" s="434"/>
      <c r="H492" s="533"/>
      <c r="I492" s="533"/>
      <c r="J492" s="533"/>
      <c r="K492" s="533"/>
      <c r="L492" s="533"/>
      <c r="M492" s="533"/>
      <c r="N492" s="533"/>
      <c r="O492" s="533"/>
      <c r="P492" s="439"/>
      <c r="Q492" s="439"/>
      <c r="R492" s="437"/>
    </row>
    <row r="493" spans="2:18" s="36" customFormat="1" x14ac:dyDescent="0.3">
      <c r="E493" s="565"/>
      <c r="G493" s="434"/>
      <c r="H493" s="533"/>
      <c r="I493" s="533"/>
      <c r="J493" s="533"/>
      <c r="K493" s="533"/>
      <c r="L493" s="533"/>
      <c r="M493" s="533"/>
      <c r="N493" s="533"/>
      <c r="O493" s="533"/>
      <c r="P493" s="439"/>
      <c r="Q493" s="439"/>
      <c r="R493" s="437"/>
    </row>
    <row r="494" spans="2:18" s="36" customFormat="1" x14ac:dyDescent="0.3">
      <c r="E494" s="565"/>
      <c r="G494" s="434"/>
      <c r="H494" s="533"/>
      <c r="I494" s="533"/>
      <c r="J494" s="533"/>
      <c r="K494" s="533"/>
      <c r="L494" s="533"/>
      <c r="M494" s="533"/>
      <c r="N494" s="533"/>
      <c r="O494" s="533"/>
      <c r="P494" s="439"/>
      <c r="Q494" s="439"/>
      <c r="R494" s="437"/>
    </row>
    <row r="495" spans="2:18" s="36" customFormat="1" x14ac:dyDescent="0.3">
      <c r="E495" s="565"/>
      <c r="G495" s="434"/>
      <c r="H495" s="533"/>
      <c r="I495" s="533"/>
      <c r="J495" s="533"/>
      <c r="K495" s="533"/>
      <c r="L495" s="533"/>
      <c r="M495" s="533"/>
      <c r="N495" s="533"/>
      <c r="O495" s="533"/>
      <c r="P495" s="439"/>
      <c r="Q495" s="439"/>
      <c r="R495" s="437"/>
    </row>
    <row r="496" spans="2:18" s="36" customFormat="1" x14ac:dyDescent="0.3">
      <c r="E496" s="565"/>
      <c r="G496" s="434"/>
      <c r="H496" s="533"/>
      <c r="I496" s="533"/>
      <c r="J496" s="533"/>
      <c r="K496" s="533"/>
      <c r="L496" s="533"/>
      <c r="M496" s="533"/>
      <c r="N496" s="533"/>
      <c r="O496" s="533"/>
      <c r="P496" s="439"/>
      <c r="Q496" s="439"/>
      <c r="R496" s="437"/>
    </row>
    <row r="497" spans="5:18" s="36" customFormat="1" x14ac:dyDescent="0.3">
      <c r="E497" s="565"/>
      <c r="G497" s="434"/>
      <c r="H497" s="533"/>
      <c r="I497" s="533"/>
      <c r="J497" s="533"/>
      <c r="K497" s="533"/>
      <c r="L497" s="533"/>
      <c r="M497" s="533"/>
      <c r="N497" s="533"/>
      <c r="O497" s="533"/>
      <c r="P497" s="439"/>
      <c r="Q497" s="439"/>
      <c r="R497" s="437"/>
    </row>
  </sheetData>
  <sheetProtection algorithmName="SHA-512" hashValue="XV54XqeaL1Kz0GYdxynuEY8C3st9YQx+xKPUPG5pWANm4woxxsddfC7/OhkWTtluzqu00wskfkqvDkUsyNYVrQ==" saltValue="pc7C3uKXksEBBh657ZQsXQ==" spinCount="100000" sheet="1" objects="1" scenarios="1"/>
  <protectedRanges>
    <protectedRange sqref="G6:G448" name="Range2"/>
    <protectedRange sqref="D6:D448" name="Range1"/>
  </protectedRanges>
  <autoFilter ref="A3:G448" xr:uid="{00000000-0001-0000-0100-000000000000}"/>
  <mergeCells count="67">
    <mergeCell ref="B93:G93"/>
    <mergeCell ref="A450:C450"/>
    <mergeCell ref="B452:C452"/>
    <mergeCell ref="B277:G277"/>
    <mergeCell ref="B303:G303"/>
    <mergeCell ref="B306:G306"/>
    <mergeCell ref="B309:G309"/>
    <mergeCell ref="B319:G319"/>
    <mergeCell ref="B427:G427"/>
    <mergeCell ref="B428:G428"/>
    <mergeCell ref="B437:G437"/>
    <mergeCell ref="B443:G443"/>
    <mergeCell ref="B391:G391"/>
    <mergeCell ref="B241:G241"/>
    <mergeCell ref="B247:G247"/>
    <mergeCell ref="B259:G259"/>
    <mergeCell ref="B268:G268"/>
    <mergeCell ref="B446:G446"/>
    <mergeCell ref="B197:G197"/>
    <mergeCell ref="B209:G209"/>
    <mergeCell ref="B218:G218"/>
    <mergeCell ref="B229:G229"/>
    <mergeCell ref="B238:G238"/>
    <mergeCell ref="B408:G408"/>
    <mergeCell ref="B418:G418"/>
    <mergeCell ref="B421:G421"/>
    <mergeCell ref="B424:G424"/>
    <mergeCell ref="B380:G380"/>
    <mergeCell ref="B412:G412"/>
    <mergeCell ref="B180:G180"/>
    <mergeCell ref="B186:G186"/>
    <mergeCell ref="B189:G189"/>
    <mergeCell ref="B192:G192"/>
    <mergeCell ref="B196:G196"/>
    <mergeCell ref="B121:G121"/>
    <mergeCell ref="B146:G146"/>
    <mergeCell ref="B147:G147"/>
    <mergeCell ref="B153:G153"/>
    <mergeCell ref="B171:G171"/>
    <mergeCell ref="B134:G134"/>
    <mergeCell ref="B164:G164"/>
    <mergeCell ref="A2:F2"/>
    <mergeCell ref="B4:G4"/>
    <mergeCell ref="B5:G5"/>
    <mergeCell ref="B14:G14"/>
    <mergeCell ref="A1:G1"/>
    <mergeCell ref="B20:G20"/>
    <mergeCell ref="B23:G23"/>
    <mergeCell ref="B25:G25"/>
    <mergeCell ref="B26:G26"/>
    <mergeCell ref="B35:G35"/>
    <mergeCell ref="B45:G45"/>
    <mergeCell ref="B51:G51"/>
    <mergeCell ref="B363:G363"/>
    <mergeCell ref="B379:G379"/>
    <mergeCell ref="B382:G382"/>
    <mergeCell ref="B320:G320"/>
    <mergeCell ref="B325:G325"/>
    <mergeCell ref="B335:G335"/>
    <mergeCell ref="B341:G341"/>
    <mergeCell ref="B352:G352"/>
    <mergeCell ref="B57:G57"/>
    <mergeCell ref="B61:G61"/>
    <mergeCell ref="B62:G62"/>
    <mergeCell ref="B88:G88"/>
    <mergeCell ref="B98:G98"/>
    <mergeCell ref="B104:G104"/>
  </mergeCells>
  <dataValidations count="1">
    <dataValidation type="list" allowBlank="1" showInputMessage="1" showErrorMessage="1" sqref="D1:D1048576" xr:uid="{C517CB44-A3A9-4427-91D7-8854DA52B885}">
      <formula1>"0,1,2"</formula1>
    </dataValidation>
  </dataValidations>
  <pageMargins left="0.7" right="0.7" top="0.75" bottom="0.75" header="0" footer="0"/>
  <pageSetup paperSize="9" scale="3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1024"/>
  <sheetViews>
    <sheetView view="pageBreakPreview" zoomScale="57" zoomScaleNormal="50" zoomScaleSheetLayoutView="80" workbookViewId="0">
      <selection activeCell="F340" sqref="F340"/>
    </sheetView>
  </sheetViews>
  <sheetFormatPr defaultColWidth="14.453125" defaultRowHeight="15" x14ac:dyDescent="0.3"/>
  <cols>
    <col min="1" max="1" width="17.90625" style="44" customWidth="1"/>
    <col min="2" max="2" width="50.26953125" style="20" customWidth="1"/>
    <col min="3" max="3" width="56.36328125" style="20" customWidth="1"/>
    <col min="4" max="4" width="13" style="20" customWidth="1"/>
    <col min="5" max="5" width="15.453125" style="564" customWidth="1"/>
    <col min="6" max="6" width="58.08984375" style="20" customWidth="1"/>
    <col min="7" max="7" width="62.54296875" style="20" customWidth="1"/>
    <col min="8" max="10" width="9.08984375" style="36" hidden="1" customWidth="1"/>
    <col min="11" max="14" width="9.08984375" style="36" customWidth="1"/>
    <col min="15" max="15" width="8.7265625" style="44" customWidth="1"/>
    <col min="16" max="26" width="8.7265625" style="20" customWidth="1"/>
    <col min="27" max="16384" width="14.453125" style="20"/>
  </cols>
  <sheetData>
    <row r="1" spans="1:19" ht="15" customHeight="1" x14ac:dyDescent="0.3">
      <c r="A1" s="706" t="s">
        <v>1018</v>
      </c>
      <c r="B1" s="707"/>
      <c r="C1" s="707"/>
      <c r="D1" s="707"/>
      <c r="E1" s="707"/>
      <c r="F1" s="707"/>
      <c r="G1" s="708"/>
      <c r="H1" s="54"/>
      <c r="I1" s="54"/>
      <c r="J1" s="54"/>
      <c r="K1" s="54"/>
      <c r="L1" s="19">
        <v>0</v>
      </c>
      <c r="M1" s="19">
        <v>1</v>
      </c>
      <c r="N1" s="19">
        <v>2</v>
      </c>
      <c r="P1" s="19"/>
      <c r="Q1" s="19"/>
      <c r="R1" s="19"/>
      <c r="S1" s="19"/>
    </row>
    <row r="2" spans="1:19" x14ac:dyDescent="0.3">
      <c r="A2" s="693" t="s">
        <v>4196</v>
      </c>
      <c r="B2" s="658"/>
      <c r="C2" s="658"/>
      <c r="D2" s="658"/>
      <c r="E2" s="658"/>
      <c r="F2" s="658"/>
      <c r="G2" s="347" t="b">
        <f>'Hospital Score'!C6</f>
        <v>1</v>
      </c>
      <c r="H2" s="54"/>
      <c r="I2" s="54"/>
      <c r="J2" s="54"/>
      <c r="K2" s="54"/>
      <c r="L2" s="19"/>
      <c r="M2" s="19"/>
      <c r="N2" s="19"/>
      <c r="P2" s="19"/>
      <c r="Q2" s="19"/>
      <c r="R2" s="19"/>
      <c r="S2" s="19"/>
    </row>
    <row r="3" spans="1:19" ht="30" x14ac:dyDescent="0.3">
      <c r="A3" s="50" t="s">
        <v>139</v>
      </c>
      <c r="B3" s="50" t="s">
        <v>140</v>
      </c>
      <c r="C3" s="50" t="s">
        <v>1019</v>
      </c>
      <c r="D3" s="17" t="s">
        <v>142</v>
      </c>
      <c r="E3" s="17" t="s">
        <v>143</v>
      </c>
      <c r="F3" s="17" t="s">
        <v>1020</v>
      </c>
      <c r="G3" s="17" t="s">
        <v>145</v>
      </c>
      <c r="H3" s="54"/>
      <c r="I3" s="54"/>
      <c r="J3" s="54"/>
      <c r="K3" s="54"/>
      <c r="P3" s="19"/>
      <c r="Q3" s="19"/>
      <c r="R3" s="19"/>
      <c r="S3" s="19"/>
    </row>
    <row r="4" spans="1:19" x14ac:dyDescent="0.3">
      <c r="A4" s="37"/>
      <c r="B4" s="664" t="s">
        <v>147</v>
      </c>
      <c r="C4" s="665"/>
      <c r="D4" s="665"/>
      <c r="E4" s="665"/>
      <c r="F4" s="665"/>
      <c r="G4" s="665"/>
      <c r="H4" s="54">
        <f>H5+H19+H38+H40+H64</f>
        <v>55</v>
      </c>
      <c r="I4" s="54">
        <f>I5+I19+I38+I40+I64</f>
        <v>110</v>
      </c>
      <c r="J4" s="441">
        <f>H4/I4</f>
        <v>0.5</v>
      </c>
      <c r="K4" s="54"/>
      <c r="P4" s="19"/>
      <c r="Q4" s="19"/>
      <c r="R4" s="19"/>
      <c r="S4" s="19"/>
    </row>
    <row r="5" spans="1:19" x14ac:dyDescent="0.3">
      <c r="A5" s="38" t="s">
        <v>16</v>
      </c>
      <c r="B5" s="657" t="s">
        <v>4169</v>
      </c>
      <c r="C5" s="658"/>
      <c r="D5" s="658"/>
      <c r="E5" s="658"/>
      <c r="F5" s="658"/>
      <c r="G5" s="658"/>
      <c r="H5" s="54">
        <f>SUM(D6:D18)</f>
        <v>12</v>
      </c>
      <c r="I5" s="54">
        <f>COUNT(D6:D18)*2</f>
        <v>24</v>
      </c>
      <c r="J5" s="441">
        <f>H5/I5</f>
        <v>0.5</v>
      </c>
      <c r="K5" s="54"/>
      <c r="P5" s="19"/>
      <c r="Q5" s="19"/>
      <c r="R5" s="19"/>
      <c r="S5" s="19"/>
    </row>
    <row r="6" spans="1:19" x14ac:dyDescent="0.3">
      <c r="A6" s="38" t="s">
        <v>1021</v>
      </c>
      <c r="B6" s="23" t="s">
        <v>151</v>
      </c>
      <c r="C6" s="23" t="s">
        <v>1022</v>
      </c>
      <c r="D6" s="25">
        <v>1</v>
      </c>
      <c r="E6" s="25" t="s">
        <v>153</v>
      </c>
      <c r="F6" s="23" t="s">
        <v>1023</v>
      </c>
      <c r="G6" s="23"/>
      <c r="H6" s="54"/>
      <c r="I6" s="54"/>
      <c r="J6" s="54"/>
      <c r="K6" s="54"/>
      <c r="P6" s="19"/>
      <c r="Q6" s="19"/>
      <c r="R6" s="19"/>
      <c r="S6" s="19"/>
    </row>
    <row r="7" spans="1:19" hidden="1" x14ac:dyDescent="0.3">
      <c r="A7" s="40" t="s">
        <v>1024</v>
      </c>
      <c r="B7" s="23" t="s">
        <v>156</v>
      </c>
      <c r="C7" s="23" t="s">
        <v>1025</v>
      </c>
      <c r="D7" s="25"/>
      <c r="E7" s="25" t="s">
        <v>153</v>
      </c>
      <c r="F7" s="23" t="s">
        <v>1026</v>
      </c>
      <c r="G7" s="23"/>
      <c r="H7" s="54"/>
      <c r="I7" s="54"/>
      <c r="J7" s="54"/>
      <c r="K7" s="54"/>
      <c r="P7" s="19"/>
      <c r="Q7" s="19"/>
      <c r="R7" s="19"/>
      <c r="S7" s="19"/>
    </row>
    <row r="8" spans="1:19" ht="30" x14ac:dyDescent="0.3">
      <c r="A8" s="38" t="s">
        <v>1027</v>
      </c>
      <c r="B8" s="23" t="s">
        <v>160</v>
      </c>
      <c r="C8" s="23" t="s">
        <v>1028</v>
      </c>
      <c r="D8" s="25">
        <v>1</v>
      </c>
      <c r="E8" s="25" t="s">
        <v>153</v>
      </c>
      <c r="F8" s="23" t="s">
        <v>1029</v>
      </c>
      <c r="G8" s="23"/>
      <c r="H8" s="54"/>
      <c r="I8" s="54"/>
      <c r="J8" s="54"/>
      <c r="K8" s="54"/>
      <c r="P8" s="19"/>
      <c r="Q8" s="19"/>
      <c r="R8" s="19"/>
      <c r="S8" s="19"/>
    </row>
    <row r="9" spans="1:19" x14ac:dyDescent="0.3">
      <c r="A9" s="38"/>
      <c r="B9" s="23"/>
      <c r="C9" s="23" t="s">
        <v>1030</v>
      </c>
      <c r="D9" s="25">
        <v>1</v>
      </c>
      <c r="E9" s="25" t="s">
        <v>153</v>
      </c>
      <c r="F9" s="23"/>
      <c r="G9" s="23"/>
      <c r="H9" s="54"/>
      <c r="I9" s="54"/>
      <c r="J9" s="54"/>
      <c r="K9" s="54"/>
      <c r="P9" s="19"/>
      <c r="Q9" s="19"/>
      <c r="R9" s="19"/>
      <c r="S9" s="19"/>
    </row>
    <row r="10" spans="1:19" x14ac:dyDescent="0.3">
      <c r="A10" s="38" t="s">
        <v>1031</v>
      </c>
      <c r="B10" s="23" t="s">
        <v>1032</v>
      </c>
      <c r="C10" s="23" t="s">
        <v>1033</v>
      </c>
      <c r="D10" s="25">
        <v>1</v>
      </c>
      <c r="E10" s="25" t="s">
        <v>153</v>
      </c>
      <c r="F10" s="23" t="s">
        <v>1034</v>
      </c>
      <c r="G10" s="23"/>
      <c r="H10" s="54"/>
      <c r="I10" s="54"/>
      <c r="J10" s="54"/>
      <c r="K10" s="54"/>
      <c r="P10" s="19"/>
      <c r="Q10" s="19"/>
      <c r="R10" s="19"/>
      <c r="S10" s="19"/>
    </row>
    <row r="11" spans="1:19" ht="30" x14ac:dyDescent="0.3">
      <c r="A11" s="38" t="s">
        <v>1035</v>
      </c>
      <c r="B11" s="27" t="s">
        <v>1036</v>
      </c>
      <c r="C11" s="27" t="s">
        <v>1037</v>
      </c>
      <c r="D11" s="25">
        <v>1</v>
      </c>
      <c r="E11" s="30" t="s">
        <v>153</v>
      </c>
      <c r="F11" s="27" t="s">
        <v>1038</v>
      </c>
      <c r="G11" s="27"/>
      <c r="H11" s="54"/>
      <c r="I11" s="54"/>
      <c r="J11" s="54"/>
      <c r="K11" s="54"/>
      <c r="P11" s="19"/>
      <c r="Q11" s="19"/>
      <c r="R11" s="19"/>
      <c r="S11" s="19"/>
    </row>
    <row r="12" spans="1:19" ht="30" x14ac:dyDescent="0.3">
      <c r="A12" s="38"/>
      <c r="B12" s="27"/>
      <c r="C12" s="27" t="s">
        <v>1039</v>
      </c>
      <c r="D12" s="25">
        <v>1</v>
      </c>
      <c r="E12" s="30" t="s">
        <v>188</v>
      </c>
      <c r="F12" s="27" t="s">
        <v>1040</v>
      </c>
      <c r="G12" s="27"/>
      <c r="H12" s="54"/>
      <c r="I12" s="54"/>
      <c r="J12" s="54"/>
      <c r="K12" s="54"/>
      <c r="P12" s="19"/>
      <c r="Q12" s="19"/>
      <c r="R12" s="19"/>
      <c r="S12" s="19"/>
    </row>
    <row r="13" spans="1:19" x14ac:dyDescent="0.3">
      <c r="A13" s="38" t="s">
        <v>1041</v>
      </c>
      <c r="B13" s="23" t="s">
        <v>1042</v>
      </c>
      <c r="C13" s="23" t="s">
        <v>1043</v>
      </c>
      <c r="D13" s="25">
        <v>1</v>
      </c>
      <c r="E13" s="25" t="s">
        <v>153</v>
      </c>
      <c r="F13" s="23" t="s">
        <v>1044</v>
      </c>
      <c r="G13" s="23"/>
      <c r="H13" s="54"/>
      <c r="I13" s="54"/>
      <c r="J13" s="54"/>
      <c r="K13" s="54"/>
      <c r="P13" s="19"/>
      <c r="Q13" s="19"/>
      <c r="R13" s="19"/>
      <c r="S13" s="19"/>
    </row>
    <row r="14" spans="1:19" ht="30" x14ac:dyDescent="0.3">
      <c r="A14" s="38"/>
      <c r="B14" s="23"/>
      <c r="C14" s="23" t="s">
        <v>1045</v>
      </c>
      <c r="D14" s="25">
        <v>1</v>
      </c>
      <c r="E14" s="25" t="s">
        <v>153</v>
      </c>
      <c r="F14" s="23" t="s">
        <v>1046</v>
      </c>
      <c r="G14" s="23"/>
      <c r="H14" s="54"/>
      <c r="I14" s="54"/>
      <c r="J14" s="54"/>
      <c r="K14" s="54"/>
      <c r="P14" s="19"/>
      <c r="Q14" s="19"/>
      <c r="R14" s="19"/>
      <c r="S14" s="19"/>
    </row>
    <row r="15" spans="1:19" x14ac:dyDescent="0.3">
      <c r="A15" s="38" t="s">
        <v>1047</v>
      </c>
      <c r="B15" s="23" t="s">
        <v>1048</v>
      </c>
      <c r="C15" s="23" t="s">
        <v>1049</v>
      </c>
      <c r="D15" s="25">
        <v>1</v>
      </c>
      <c r="E15" s="25" t="s">
        <v>153</v>
      </c>
      <c r="F15" s="23" t="s">
        <v>1050</v>
      </c>
      <c r="G15" s="23"/>
      <c r="H15" s="54"/>
      <c r="I15" s="54"/>
      <c r="J15" s="54"/>
      <c r="K15" s="54"/>
      <c r="P15" s="19"/>
      <c r="Q15" s="19"/>
      <c r="R15" s="19"/>
      <c r="S15" s="19"/>
    </row>
    <row r="16" spans="1:19" x14ac:dyDescent="0.3">
      <c r="A16" s="38" t="s">
        <v>167</v>
      </c>
      <c r="B16" s="23" t="s">
        <v>168</v>
      </c>
      <c r="C16" s="23" t="s">
        <v>1051</v>
      </c>
      <c r="D16" s="25">
        <v>1</v>
      </c>
      <c r="E16" s="25" t="s">
        <v>153</v>
      </c>
      <c r="F16" s="23" t="s">
        <v>1052</v>
      </c>
      <c r="G16" s="23"/>
      <c r="H16" s="54"/>
      <c r="I16" s="54"/>
      <c r="J16" s="54"/>
      <c r="K16" s="54"/>
      <c r="P16" s="19"/>
      <c r="Q16" s="19"/>
      <c r="R16" s="19"/>
      <c r="S16" s="19"/>
    </row>
    <row r="17" spans="1:19" x14ac:dyDescent="0.3">
      <c r="A17" s="38"/>
      <c r="B17" s="23"/>
      <c r="C17" s="23" t="s">
        <v>1053</v>
      </c>
      <c r="D17" s="25">
        <v>1</v>
      </c>
      <c r="E17" s="25" t="s">
        <v>153</v>
      </c>
      <c r="F17" s="23"/>
      <c r="G17" s="23"/>
      <c r="H17" s="54"/>
      <c r="I17" s="54"/>
      <c r="J17" s="54"/>
      <c r="K17" s="54"/>
      <c r="P17" s="19"/>
      <c r="Q17" s="19"/>
      <c r="R17" s="19"/>
      <c r="S17" s="19"/>
    </row>
    <row r="18" spans="1:19" ht="30" x14ac:dyDescent="0.3">
      <c r="A18" s="38" t="s">
        <v>1054</v>
      </c>
      <c r="B18" s="23" t="s">
        <v>174</v>
      </c>
      <c r="C18" s="23" t="s">
        <v>1055</v>
      </c>
      <c r="D18" s="25">
        <v>1</v>
      </c>
      <c r="E18" s="25" t="s">
        <v>176</v>
      </c>
      <c r="F18" s="23"/>
      <c r="G18" s="23"/>
      <c r="H18" s="54"/>
      <c r="I18" s="54"/>
      <c r="J18" s="54"/>
      <c r="K18" s="54"/>
      <c r="P18" s="19"/>
      <c r="Q18" s="19"/>
      <c r="R18" s="19"/>
      <c r="S18" s="19"/>
    </row>
    <row r="19" spans="1:19" x14ac:dyDescent="0.3">
      <c r="A19" s="38" t="s">
        <v>18</v>
      </c>
      <c r="B19" s="657" t="s">
        <v>4188</v>
      </c>
      <c r="C19" s="658"/>
      <c r="D19" s="658"/>
      <c r="E19" s="658"/>
      <c r="F19" s="658"/>
      <c r="G19" s="658"/>
      <c r="H19" s="54">
        <f>SUM(D20:D37)</f>
        <v>18</v>
      </c>
      <c r="I19" s="54">
        <f>COUNT(D20:D37)*2</f>
        <v>36</v>
      </c>
      <c r="J19" s="441">
        <f>H19/I19</f>
        <v>0.5</v>
      </c>
      <c r="K19" s="54"/>
      <c r="P19" s="19"/>
      <c r="Q19" s="19"/>
      <c r="R19" s="19"/>
      <c r="S19" s="19"/>
    </row>
    <row r="20" spans="1:19" x14ac:dyDescent="0.3">
      <c r="A20" s="38" t="s">
        <v>1057</v>
      </c>
      <c r="B20" s="23" t="s">
        <v>1058</v>
      </c>
      <c r="C20" s="24" t="s">
        <v>1059</v>
      </c>
      <c r="D20" s="25">
        <v>1</v>
      </c>
      <c r="E20" s="25" t="s">
        <v>188</v>
      </c>
      <c r="F20" s="24" t="s">
        <v>1060</v>
      </c>
      <c r="G20" s="23"/>
      <c r="H20" s="54"/>
      <c r="I20" s="54"/>
      <c r="J20" s="54"/>
      <c r="K20" s="54"/>
      <c r="P20" s="19"/>
      <c r="Q20" s="19"/>
      <c r="R20" s="19"/>
      <c r="S20" s="19"/>
    </row>
    <row r="21" spans="1:19" ht="30" x14ac:dyDescent="0.3">
      <c r="A21" s="38"/>
      <c r="B21" s="23"/>
      <c r="C21" s="24" t="s">
        <v>1061</v>
      </c>
      <c r="D21" s="25">
        <v>1</v>
      </c>
      <c r="E21" s="25" t="s">
        <v>188</v>
      </c>
      <c r="F21" s="24" t="s">
        <v>1062</v>
      </c>
      <c r="G21" s="23"/>
      <c r="H21" s="54"/>
      <c r="I21" s="54"/>
      <c r="J21" s="54"/>
      <c r="K21" s="54"/>
      <c r="P21" s="19"/>
      <c r="Q21" s="19"/>
      <c r="R21" s="19"/>
      <c r="S21" s="19"/>
    </row>
    <row r="22" spans="1:19" x14ac:dyDescent="0.3">
      <c r="A22" s="38"/>
      <c r="B22" s="23"/>
      <c r="C22" s="24" t="s">
        <v>1063</v>
      </c>
      <c r="D22" s="25">
        <v>1</v>
      </c>
      <c r="E22" s="25" t="s">
        <v>188</v>
      </c>
      <c r="F22" s="24" t="s">
        <v>1064</v>
      </c>
      <c r="G22" s="23"/>
      <c r="H22" s="54"/>
      <c r="I22" s="54"/>
      <c r="J22" s="54"/>
      <c r="K22" s="54"/>
      <c r="P22" s="19"/>
      <c r="Q22" s="19"/>
      <c r="R22" s="19"/>
      <c r="S22" s="19"/>
    </row>
    <row r="23" spans="1:19" x14ac:dyDescent="0.3">
      <c r="A23" s="38"/>
      <c r="B23" s="23"/>
      <c r="C23" s="24" t="s">
        <v>1065</v>
      </c>
      <c r="D23" s="25">
        <v>1</v>
      </c>
      <c r="E23" s="25" t="s">
        <v>188</v>
      </c>
      <c r="F23" s="23" t="s">
        <v>1066</v>
      </c>
      <c r="G23" s="23"/>
      <c r="H23" s="54"/>
      <c r="I23" s="54"/>
      <c r="J23" s="54"/>
      <c r="K23" s="54"/>
      <c r="P23" s="19"/>
      <c r="Q23" s="19"/>
      <c r="R23" s="19"/>
      <c r="S23" s="19"/>
    </row>
    <row r="24" spans="1:19" x14ac:dyDescent="0.3">
      <c r="A24" s="38"/>
      <c r="B24" s="23"/>
      <c r="C24" s="24" t="s">
        <v>1067</v>
      </c>
      <c r="D24" s="25">
        <v>1</v>
      </c>
      <c r="E24" s="25" t="s">
        <v>188</v>
      </c>
      <c r="F24" s="24" t="s">
        <v>1068</v>
      </c>
      <c r="G24" s="23"/>
      <c r="H24" s="54"/>
      <c r="I24" s="54"/>
      <c r="J24" s="54"/>
      <c r="K24" s="54"/>
      <c r="P24" s="19"/>
      <c r="Q24" s="19"/>
      <c r="R24" s="19"/>
      <c r="S24" s="19"/>
    </row>
    <row r="25" spans="1:19" ht="30" x14ac:dyDescent="0.3">
      <c r="A25" s="38"/>
      <c r="B25" s="23"/>
      <c r="C25" s="24" t="s">
        <v>1069</v>
      </c>
      <c r="D25" s="25">
        <v>1</v>
      </c>
      <c r="E25" s="25" t="s">
        <v>188</v>
      </c>
      <c r="F25" s="23"/>
      <c r="G25" s="23"/>
      <c r="H25" s="54"/>
      <c r="I25" s="54"/>
      <c r="J25" s="54"/>
      <c r="K25" s="54"/>
      <c r="P25" s="19"/>
      <c r="Q25" s="19"/>
      <c r="R25" s="19"/>
      <c r="S25" s="19"/>
    </row>
    <row r="26" spans="1:19" x14ac:dyDescent="0.3">
      <c r="A26" s="38" t="s">
        <v>1070</v>
      </c>
      <c r="B26" s="23" t="s">
        <v>1071</v>
      </c>
      <c r="C26" s="23" t="s">
        <v>1072</v>
      </c>
      <c r="D26" s="25">
        <v>1</v>
      </c>
      <c r="E26" s="25" t="s">
        <v>153</v>
      </c>
      <c r="F26" s="23"/>
      <c r="G26" s="23"/>
      <c r="H26" s="54"/>
      <c r="I26" s="54"/>
      <c r="J26" s="54"/>
      <c r="K26" s="54"/>
      <c r="P26" s="19"/>
      <c r="Q26" s="19"/>
      <c r="R26" s="19"/>
      <c r="S26" s="19"/>
    </row>
    <row r="27" spans="1:19" ht="30" x14ac:dyDescent="0.3">
      <c r="A27" s="38"/>
      <c r="B27" s="23"/>
      <c r="C27" s="23" t="s">
        <v>1073</v>
      </c>
      <c r="D27" s="25">
        <v>1</v>
      </c>
      <c r="E27" s="25" t="s">
        <v>188</v>
      </c>
      <c r="F27" s="23"/>
      <c r="G27" s="23"/>
      <c r="H27" s="54"/>
      <c r="I27" s="54"/>
      <c r="J27" s="54"/>
      <c r="K27" s="54"/>
      <c r="P27" s="19"/>
      <c r="Q27" s="19"/>
      <c r="R27" s="19"/>
      <c r="S27" s="19"/>
    </row>
    <row r="28" spans="1:19" x14ac:dyDescent="0.3">
      <c r="A28" s="38"/>
      <c r="B28" s="23"/>
      <c r="C28" s="23" t="s">
        <v>1074</v>
      </c>
      <c r="D28" s="25">
        <v>1</v>
      </c>
      <c r="E28" s="25" t="s">
        <v>188</v>
      </c>
      <c r="F28" s="23"/>
      <c r="G28" s="23"/>
      <c r="H28" s="54"/>
      <c r="I28" s="54"/>
      <c r="J28" s="54"/>
      <c r="K28" s="54"/>
      <c r="P28" s="19"/>
      <c r="Q28" s="19"/>
      <c r="R28" s="19"/>
      <c r="S28" s="19"/>
    </row>
    <row r="29" spans="1:19" x14ac:dyDescent="0.3">
      <c r="A29" s="38"/>
      <c r="B29" s="23"/>
      <c r="C29" s="23" t="s">
        <v>1075</v>
      </c>
      <c r="D29" s="25">
        <v>1</v>
      </c>
      <c r="E29" s="25" t="s">
        <v>188</v>
      </c>
      <c r="F29" s="23"/>
      <c r="G29" s="23"/>
      <c r="H29" s="54"/>
      <c r="I29" s="54"/>
      <c r="J29" s="54"/>
      <c r="K29" s="54"/>
      <c r="P29" s="19"/>
      <c r="Q29" s="19"/>
      <c r="R29" s="19"/>
      <c r="S29" s="19"/>
    </row>
    <row r="30" spans="1:19" ht="30" x14ac:dyDescent="0.3">
      <c r="A30" s="38"/>
      <c r="B30" s="23"/>
      <c r="C30" s="23" t="s">
        <v>1076</v>
      </c>
      <c r="D30" s="25">
        <v>1</v>
      </c>
      <c r="E30" s="25" t="s">
        <v>188</v>
      </c>
      <c r="F30" s="23" t="s">
        <v>1077</v>
      </c>
      <c r="G30" s="23"/>
      <c r="H30" s="54"/>
      <c r="I30" s="54"/>
      <c r="J30" s="54"/>
      <c r="K30" s="54"/>
      <c r="P30" s="19"/>
      <c r="Q30" s="19"/>
      <c r="R30" s="19"/>
      <c r="S30" s="19"/>
    </row>
    <row r="31" spans="1:19" x14ac:dyDescent="0.3">
      <c r="A31" s="38" t="s">
        <v>1078</v>
      </c>
      <c r="B31" s="23" t="s">
        <v>1079</v>
      </c>
      <c r="C31" s="23" t="s">
        <v>1080</v>
      </c>
      <c r="D31" s="25">
        <v>1</v>
      </c>
      <c r="E31" s="25" t="s">
        <v>153</v>
      </c>
      <c r="F31" s="23"/>
      <c r="G31" s="23"/>
      <c r="H31" s="54"/>
      <c r="I31" s="54"/>
      <c r="J31" s="54"/>
      <c r="K31" s="54"/>
      <c r="P31" s="19"/>
      <c r="Q31" s="19"/>
      <c r="R31" s="19"/>
      <c r="S31" s="19"/>
    </row>
    <row r="32" spans="1:19" x14ac:dyDescent="0.3">
      <c r="A32" s="38" t="s">
        <v>1081</v>
      </c>
      <c r="B32" s="24" t="s">
        <v>1082</v>
      </c>
      <c r="C32" s="24" t="s">
        <v>1083</v>
      </c>
      <c r="D32" s="25">
        <v>1</v>
      </c>
      <c r="E32" s="25" t="s">
        <v>153</v>
      </c>
      <c r="F32" s="24"/>
      <c r="G32" s="24"/>
      <c r="H32" s="54"/>
      <c r="I32" s="54"/>
      <c r="J32" s="54"/>
      <c r="K32" s="54"/>
      <c r="P32" s="19"/>
      <c r="Q32" s="19"/>
      <c r="R32" s="19"/>
      <c r="S32" s="19"/>
    </row>
    <row r="33" spans="1:19" x14ac:dyDescent="0.3">
      <c r="A33" s="38"/>
      <c r="B33" s="23"/>
      <c r="C33" s="23" t="s">
        <v>1084</v>
      </c>
      <c r="D33" s="25">
        <v>1</v>
      </c>
      <c r="E33" s="25" t="s">
        <v>153</v>
      </c>
      <c r="F33" s="23"/>
      <c r="G33" s="23"/>
      <c r="H33" s="54"/>
      <c r="I33" s="54"/>
      <c r="J33" s="54"/>
      <c r="K33" s="54"/>
      <c r="P33" s="19"/>
      <c r="Q33" s="19"/>
      <c r="R33" s="19"/>
      <c r="S33" s="19"/>
    </row>
    <row r="34" spans="1:19" ht="30" x14ac:dyDescent="0.3">
      <c r="A34" s="38" t="s">
        <v>1085</v>
      </c>
      <c r="B34" s="23" t="s">
        <v>1086</v>
      </c>
      <c r="C34" s="23" t="s">
        <v>4565</v>
      </c>
      <c r="D34" s="25">
        <v>1</v>
      </c>
      <c r="E34" s="564" t="s">
        <v>153</v>
      </c>
      <c r="F34" s="23" t="s">
        <v>4571</v>
      </c>
      <c r="G34" s="23"/>
      <c r="H34" s="54"/>
      <c r="I34" s="54"/>
      <c r="J34" s="54"/>
      <c r="K34" s="54"/>
      <c r="P34" s="19"/>
      <c r="Q34" s="19"/>
      <c r="R34" s="19"/>
      <c r="S34" s="19"/>
    </row>
    <row r="35" spans="1:19" ht="30" x14ac:dyDescent="0.3">
      <c r="A35" s="38"/>
      <c r="B35" s="23"/>
      <c r="C35" s="23" t="s">
        <v>4572</v>
      </c>
      <c r="D35" s="25">
        <v>1</v>
      </c>
      <c r="E35" s="564" t="s">
        <v>153</v>
      </c>
      <c r="F35" s="23" t="s">
        <v>4573</v>
      </c>
      <c r="G35" s="23"/>
      <c r="H35" s="54"/>
      <c r="I35" s="54"/>
      <c r="J35" s="54"/>
      <c r="K35" s="54"/>
      <c r="P35" s="19"/>
      <c r="Q35" s="19"/>
      <c r="R35" s="19"/>
      <c r="S35" s="19"/>
    </row>
    <row r="36" spans="1:19" x14ac:dyDescent="0.3">
      <c r="A36" s="38"/>
      <c r="B36" s="23"/>
      <c r="C36" s="23" t="s">
        <v>4574</v>
      </c>
      <c r="D36" s="25">
        <v>1</v>
      </c>
      <c r="E36" s="564" t="s">
        <v>153</v>
      </c>
      <c r="F36" s="23" t="s">
        <v>4575</v>
      </c>
      <c r="G36" s="23"/>
      <c r="H36" s="54"/>
      <c r="I36" s="54"/>
      <c r="J36" s="54"/>
      <c r="K36" s="54"/>
      <c r="P36" s="19"/>
      <c r="Q36" s="19"/>
      <c r="R36" s="19"/>
      <c r="S36" s="19"/>
    </row>
    <row r="37" spans="1:19" ht="45" x14ac:dyDescent="0.3">
      <c r="A37" s="38"/>
      <c r="B37" s="23"/>
      <c r="C37" s="23" t="s">
        <v>4576</v>
      </c>
      <c r="D37" s="25">
        <v>1</v>
      </c>
      <c r="E37" s="564" t="s">
        <v>153</v>
      </c>
      <c r="F37" s="23" t="s">
        <v>4577</v>
      </c>
      <c r="G37" s="23"/>
      <c r="H37" s="54"/>
      <c r="I37" s="54"/>
      <c r="J37" s="54"/>
      <c r="K37" s="54"/>
      <c r="P37" s="19"/>
      <c r="Q37" s="19"/>
      <c r="R37" s="19"/>
      <c r="S37" s="19"/>
    </row>
    <row r="38" spans="1:19" x14ac:dyDescent="0.3">
      <c r="A38" s="38" t="s">
        <v>20</v>
      </c>
      <c r="B38" s="657" t="s">
        <v>4170</v>
      </c>
      <c r="C38" s="658"/>
      <c r="D38" s="658"/>
      <c r="E38" s="658"/>
      <c r="F38" s="658"/>
      <c r="G38" s="658"/>
      <c r="H38" s="54">
        <f>SUM(D39)</f>
        <v>1</v>
      </c>
      <c r="I38" s="54">
        <f>COUNT(D39)*2</f>
        <v>2</v>
      </c>
      <c r="J38" s="441">
        <f>H38/I38</f>
        <v>0.5</v>
      </c>
      <c r="K38" s="54"/>
      <c r="P38" s="19"/>
      <c r="Q38" s="19"/>
      <c r="R38" s="19"/>
      <c r="S38" s="19"/>
    </row>
    <row r="39" spans="1:19" ht="30" x14ac:dyDescent="0.3">
      <c r="A39" s="38" t="s">
        <v>1087</v>
      </c>
      <c r="B39" s="23" t="s">
        <v>196</v>
      </c>
      <c r="C39" s="23" t="s">
        <v>1088</v>
      </c>
      <c r="D39" s="25">
        <v>1</v>
      </c>
      <c r="E39" s="25" t="s">
        <v>153</v>
      </c>
      <c r="F39" s="23"/>
      <c r="G39" s="23"/>
      <c r="H39" s="54"/>
      <c r="I39" s="54"/>
      <c r="J39" s="54"/>
      <c r="K39" s="54"/>
      <c r="P39" s="19"/>
      <c r="Q39" s="19"/>
      <c r="R39" s="19"/>
      <c r="S39" s="19"/>
    </row>
    <row r="40" spans="1:19" x14ac:dyDescent="0.3">
      <c r="A40" s="38" t="s">
        <v>22</v>
      </c>
      <c r="B40" s="657" t="s">
        <v>4189</v>
      </c>
      <c r="C40" s="658"/>
      <c r="D40" s="658"/>
      <c r="E40" s="658"/>
      <c r="F40" s="658"/>
      <c r="G40" s="658"/>
      <c r="H40" s="54">
        <f>SUM(D41:D63)</f>
        <v>23</v>
      </c>
      <c r="I40" s="54">
        <f>COUNT(D41:D63)*2</f>
        <v>46</v>
      </c>
      <c r="J40" s="441">
        <f>H40/I40</f>
        <v>0.5</v>
      </c>
      <c r="K40" s="54"/>
      <c r="P40" s="19"/>
      <c r="Q40" s="19"/>
      <c r="R40" s="19"/>
      <c r="S40" s="19"/>
    </row>
    <row r="41" spans="1:19" ht="45" x14ac:dyDescent="0.3">
      <c r="A41" s="38" t="s">
        <v>1090</v>
      </c>
      <c r="B41" s="23" t="s">
        <v>1091</v>
      </c>
      <c r="C41" s="23" t="s">
        <v>1092</v>
      </c>
      <c r="D41" s="25">
        <v>1</v>
      </c>
      <c r="E41" s="25" t="s">
        <v>176</v>
      </c>
      <c r="F41" s="23" t="s">
        <v>1093</v>
      </c>
      <c r="G41" s="23"/>
      <c r="H41" s="54"/>
      <c r="I41" s="54"/>
      <c r="J41" s="54"/>
      <c r="K41" s="54"/>
      <c r="P41" s="19"/>
      <c r="Q41" s="19"/>
      <c r="R41" s="19"/>
      <c r="S41" s="19"/>
    </row>
    <row r="42" spans="1:19" ht="30" x14ac:dyDescent="0.3">
      <c r="A42" s="38" t="s">
        <v>1094</v>
      </c>
      <c r="B42" s="23" t="s">
        <v>4076</v>
      </c>
      <c r="C42" s="23" t="s">
        <v>1095</v>
      </c>
      <c r="D42" s="25">
        <v>1</v>
      </c>
      <c r="E42" s="25" t="s">
        <v>153</v>
      </c>
      <c r="F42" s="23"/>
      <c r="G42" s="23"/>
      <c r="H42" s="54"/>
      <c r="I42" s="54"/>
      <c r="J42" s="54"/>
      <c r="K42" s="54"/>
      <c r="P42" s="19"/>
      <c r="Q42" s="19"/>
      <c r="R42" s="19"/>
      <c r="S42" s="19"/>
    </row>
    <row r="43" spans="1:19" ht="30" x14ac:dyDescent="0.3">
      <c r="A43" s="38" t="s">
        <v>1096</v>
      </c>
      <c r="B43" s="23" t="s">
        <v>1097</v>
      </c>
      <c r="C43" s="23" t="s">
        <v>1098</v>
      </c>
      <c r="D43" s="25">
        <v>1</v>
      </c>
      <c r="E43" s="25" t="s">
        <v>176</v>
      </c>
      <c r="F43" s="23"/>
      <c r="G43" s="23"/>
      <c r="H43" s="54"/>
      <c r="I43" s="54"/>
      <c r="J43" s="54"/>
      <c r="K43" s="54"/>
      <c r="P43" s="19"/>
      <c r="Q43" s="19"/>
      <c r="R43" s="19"/>
      <c r="S43" s="19"/>
    </row>
    <row r="44" spans="1:19" x14ac:dyDescent="0.3">
      <c r="A44" s="38"/>
      <c r="B44" s="23"/>
      <c r="C44" s="23" t="s">
        <v>1099</v>
      </c>
      <c r="D44" s="25">
        <v>1</v>
      </c>
      <c r="E44" s="25" t="s">
        <v>176</v>
      </c>
      <c r="F44" s="23"/>
      <c r="G44" s="23"/>
      <c r="H44" s="54"/>
      <c r="I44" s="54"/>
      <c r="J44" s="54"/>
      <c r="K44" s="54"/>
      <c r="P44" s="19"/>
      <c r="Q44" s="19"/>
      <c r="R44" s="19"/>
      <c r="S44" s="19"/>
    </row>
    <row r="45" spans="1:19" ht="30" x14ac:dyDescent="0.3">
      <c r="A45" s="38" t="s">
        <v>1100</v>
      </c>
      <c r="B45" s="23" t="s">
        <v>1101</v>
      </c>
      <c r="C45" s="23" t="s">
        <v>1102</v>
      </c>
      <c r="D45" s="25">
        <v>1</v>
      </c>
      <c r="E45" s="25" t="s">
        <v>188</v>
      </c>
      <c r="F45" s="23"/>
      <c r="G45" s="23"/>
      <c r="H45" s="54"/>
      <c r="I45" s="54"/>
      <c r="J45" s="54"/>
      <c r="K45" s="54"/>
      <c r="P45" s="19"/>
      <c r="Q45" s="19"/>
      <c r="R45" s="19"/>
      <c r="S45" s="19"/>
    </row>
    <row r="46" spans="1:19" x14ac:dyDescent="0.3">
      <c r="A46" s="38"/>
      <c r="B46" s="23"/>
      <c r="C46" s="23" t="s">
        <v>1103</v>
      </c>
      <c r="D46" s="25">
        <v>1</v>
      </c>
      <c r="E46" s="25" t="s">
        <v>388</v>
      </c>
      <c r="F46" s="23"/>
      <c r="G46" s="23"/>
      <c r="H46" s="54"/>
      <c r="I46" s="54"/>
      <c r="J46" s="54"/>
      <c r="K46" s="54"/>
      <c r="P46" s="19"/>
      <c r="Q46" s="19"/>
      <c r="R46" s="19"/>
      <c r="S46" s="19"/>
    </row>
    <row r="47" spans="1:19" x14ac:dyDescent="0.3">
      <c r="A47" s="38"/>
      <c r="B47" s="23"/>
      <c r="C47" s="23" t="s">
        <v>1104</v>
      </c>
      <c r="D47" s="25">
        <v>1</v>
      </c>
      <c r="E47" s="25" t="s">
        <v>188</v>
      </c>
      <c r="F47" s="23"/>
      <c r="G47" s="23"/>
      <c r="H47" s="54"/>
      <c r="I47" s="54"/>
      <c r="J47" s="54"/>
      <c r="K47" s="54"/>
      <c r="P47" s="19"/>
      <c r="Q47" s="19"/>
      <c r="R47" s="19"/>
      <c r="S47" s="19"/>
    </row>
    <row r="48" spans="1:19" x14ac:dyDescent="0.3">
      <c r="A48" s="38"/>
      <c r="B48" s="23"/>
      <c r="C48" s="23" t="s">
        <v>1105</v>
      </c>
      <c r="D48" s="25">
        <v>1</v>
      </c>
      <c r="E48" s="25" t="s">
        <v>188</v>
      </c>
      <c r="F48" s="23"/>
      <c r="G48" s="23"/>
      <c r="H48" s="54"/>
      <c r="I48" s="54"/>
      <c r="J48" s="54"/>
      <c r="K48" s="54"/>
      <c r="P48" s="19"/>
      <c r="Q48" s="19"/>
      <c r="R48" s="19"/>
      <c r="S48" s="19"/>
    </row>
    <row r="49" spans="1:19" x14ac:dyDescent="0.3">
      <c r="A49" s="38"/>
      <c r="B49" s="23"/>
      <c r="C49" s="23" t="s">
        <v>1106</v>
      </c>
      <c r="D49" s="25">
        <v>1</v>
      </c>
      <c r="E49" s="25" t="s">
        <v>188</v>
      </c>
      <c r="F49" s="23"/>
      <c r="G49" s="23"/>
      <c r="H49" s="54"/>
      <c r="I49" s="54"/>
      <c r="J49" s="54"/>
      <c r="K49" s="54"/>
      <c r="P49" s="19"/>
      <c r="Q49" s="19"/>
      <c r="R49" s="19"/>
      <c r="S49" s="19"/>
    </row>
    <row r="50" spans="1:19" ht="45" x14ac:dyDescent="0.3">
      <c r="A50" s="38" t="s">
        <v>1107</v>
      </c>
      <c r="B50" s="23" t="s">
        <v>4562</v>
      </c>
      <c r="C50" s="23" t="s">
        <v>1108</v>
      </c>
      <c r="D50" s="25">
        <v>1</v>
      </c>
      <c r="E50" s="25" t="s">
        <v>388</v>
      </c>
      <c r="F50" s="23" t="s">
        <v>1109</v>
      </c>
      <c r="G50" s="23"/>
      <c r="H50" s="54"/>
      <c r="I50" s="54"/>
      <c r="J50" s="54"/>
      <c r="K50" s="54"/>
      <c r="P50" s="19"/>
      <c r="Q50" s="19"/>
      <c r="R50" s="19"/>
      <c r="S50" s="19"/>
    </row>
    <row r="51" spans="1:19" x14ac:dyDescent="0.3">
      <c r="A51" s="38"/>
      <c r="B51" s="23"/>
      <c r="C51" s="23" t="s">
        <v>1110</v>
      </c>
      <c r="D51" s="25">
        <v>1</v>
      </c>
      <c r="E51" s="25" t="s">
        <v>188</v>
      </c>
      <c r="F51" s="23" t="s">
        <v>1111</v>
      </c>
      <c r="G51" s="23"/>
      <c r="H51" s="54"/>
      <c r="I51" s="54"/>
      <c r="J51" s="54"/>
      <c r="K51" s="54"/>
      <c r="P51" s="19"/>
      <c r="Q51" s="19"/>
      <c r="R51" s="19"/>
      <c r="S51" s="19"/>
    </row>
    <row r="52" spans="1:19" ht="30" x14ac:dyDescent="0.3">
      <c r="A52" s="38" t="s">
        <v>1112</v>
      </c>
      <c r="B52" s="23" t="s">
        <v>1113</v>
      </c>
      <c r="C52" s="23" t="s">
        <v>1114</v>
      </c>
      <c r="D52" s="25">
        <v>1</v>
      </c>
      <c r="E52" s="25" t="s">
        <v>188</v>
      </c>
      <c r="F52" s="23"/>
      <c r="G52" s="23"/>
      <c r="H52" s="54"/>
      <c r="I52" s="54"/>
      <c r="J52" s="54"/>
      <c r="K52" s="54"/>
      <c r="P52" s="19"/>
      <c r="Q52" s="19"/>
      <c r="R52" s="19"/>
      <c r="S52" s="19"/>
    </row>
    <row r="53" spans="1:19" ht="30" x14ac:dyDescent="0.3">
      <c r="A53" s="38"/>
      <c r="B53" s="23"/>
      <c r="C53" s="23" t="s">
        <v>4566</v>
      </c>
      <c r="D53" s="25">
        <v>1</v>
      </c>
      <c r="E53" s="25" t="s">
        <v>188</v>
      </c>
      <c r="F53" s="23" t="s">
        <v>4567</v>
      </c>
      <c r="G53" s="23"/>
      <c r="H53" s="54"/>
      <c r="I53" s="54"/>
      <c r="J53" s="54"/>
      <c r="K53" s="54"/>
      <c r="P53" s="19"/>
      <c r="Q53" s="19"/>
      <c r="R53" s="19"/>
      <c r="S53" s="19"/>
    </row>
    <row r="54" spans="1:19" x14ac:dyDescent="0.3">
      <c r="A54" s="38"/>
      <c r="B54" s="23"/>
      <c r="C54" s="23" t="s">
        <v>4568</v>
      </c>
      <c r="D54" s="25">
        <v>1</v>
      </c>
      <c r="E54" s="25" t="s">
        <v>188</v>
      </c>
      <c r="F54" s="23"/>
      <c r="G54" s="23"/>
      <c r="H54" s="54"/>
      <c r="I54" s="54"/>
      <c r="J54" s="54"/>
      <c r="K54" s="54"/>
      <c r="P54" s="19"/>
      <c r="Q54" s="19"/>
      <c r="R54" s="19"/>
      <c r="S54" s="19"/>
    </row>
    <row r="55" spans="1:19" ht="30" x14ac:dyDescent="0.3">
      <c r="A55" s="38"/>
      <c r="B55" s="23"/>
      <c r="C55" s="23" t="s">
        <v>4569</v>
      </c>
      <c r="D55" s="25">
        <v>1</v>
      </c>
      <c r="E55" s="25" t="s">
        <v>188</v>
      </c>
      <c r="F55" s="23" t="s">
        <v>4570</v>
      </c>
      <c r="G55" s="23"/>
      <c r="H55" s="54"/>
      <c r="I55" s="54"/>
      <c r="J55" s="54"/>
      <c r="K55" s="54"/>
      <c r="P55" s="19"/>
      <c r="Q55" s="19"/>
      <c r="R55" s="19"/>
      <c r="S55" s="19"/>
    </row>
    <row r="56" spans="1:19" ht="45" x14ac:dyDescent="0.3">
      <c r="A56" s="38" t="s">
        <v>1115</v>
      </c>
      <c r="B56" s="23" t="s">
        <v>1116</v>
      </c>
      <c r="C56" s="23" t="s">
        <v>1117</v>
      </c>
      <c r="D56" s="25">
        <v>1</v>
      </c>
      <c r="E56" s="25" t="s">
        <v>188</v>
      </c>
      <c r="F56" s="23"/>
      <c r="G56" s="23"/>
      <c r="H56" s="54"/>
      <c r="I56" s="54"/>
      <c r="J56" s="54"/>
      <c r="K56" s="54"/>
      <c r="P56" s="19"/>
      <c r="Q56" s="19"/>
      <c r="R56" s="19"/>
      <c r="S56" s="19"/>
    </row>
    <row r="57" spans="1:19" x14ac:dyDescent="0.3">
      <c r="A57" s="38"/>
      <c r="B57" s="23"/>
      <c r="C57" s="23" t="s">
        <v>4581</v>
      </c>
      <c r="D57" s="25">
        <v>1</v>
      </c>
      <c r="E57" s="25" t="s">
        <v>188</v>
      </c>
      <c r="F57" s="23" t="s">
        <v>4582</v>
      </c>
      <c r="G57" s="23"/>
      <c r="H57" s="54"/>
      <c r="I57" s="54"/>
      <c r="J57" s="54"/>
      <c r="K57" s="54"/>
      <c r="P57" s="19"/>
      <c r="Q57" s="19"/>
      <c r="R57" s="19"/>
      <c r="S57" s="19"/>
    </row>
    <row r="58" spans="1:19" ht="60" x14ac:dyDescent="0.3">
      <c r="A58" s="38" t="s">
        <v>1118</v>
      </c>
      <c r="B58" s="23" t="s">
        <v>1119</v>
      </c>
      <c r="C58" s="23" t="s">
        <v>1120</v>
      </c>
      <c r="D58" s="25">
        <v>1</v>
      </c>
      <c r="E58" s="25" t="s">
        <v>188</v>
      </c>
      <c r="F58" s="23"/>
      <c r="G58" s="23"/>
      <c r="H58" s="54"/>
      <c r="I58" s="54"/>
      <c r="J58" s="54"/>
      <c r="K58" s="54"/>
      <c r="P58" s="19"/>
      <c r="Q58" s="19"/>
      <c r="R58" s="19"/>
      <c r="S58" s="19"/>
    </row>
    <row r="59" spans="1:19" ht="30" x14ac:dyDescent="0.3">
      <c r="A59" s="38" t="s">
        <v>1121</v>
      </c>
      <c r="B59" s="23" t="s">
        <v>4563</v>
      </c>
      <c r="C59" s="23" t="s">
        <v>1122</v>
      </c>
      <c r="D59" s="25">
        <v>1</v>
      </c>
      <c r="E59" s="25" t="s">
        <v>388</v>
      </c>
      <c r="F59" s="23"/>
      <c r="G59" s="23"/>
      <c r="H59" s="54"/>
      <c r="I59" s="54"/>
      <c r="J59" s="54"/>
      <c r="K59" s="54"/>
      <c r="P59" s="19"/>
      <c r="Q59" s="19"/>
      <c r="R59" s="19"/>
      <c r="S59" s="19"/>
    </row>
    <row r="60" spans="1:19" ht="30" x14ac:dyDescent="0.3">
      <c r="A60" s="38" t="s">
        <v>3592</v>
      </c>
      <c r="B60" s="421" t="s">
        <v>4500</v>
      </c>
      <c r="C60" s="421" t="s">
        <v>4502</v>
      </c>
      <c r="D60" s="443">
        <v>1</v>
      </c>
      <c r="E60" s="443" t="s">
        <v>388</v>
      </c>
      <c r="F60" s="421" t="s">
        <v>4503</v>
      </c>
      <c r="G60" s="23"/>
      <c r="H60" s="54"/>
      <c r="I60" s="54"/>
      <c r="J60" s="54"/>
      <c r="K60" s="54"/>
      <c r="P60" s="19"/>
      <c r="Q60" s="19"/>
      <c r="R60" s="19"/>
      <c r="S60" s="19"/>
    </row>
    <row r="61" spans="1:19" ht="30" x14ac:dyDescent="0.3">
      <c r="A61" s="38" t="s">
        <v>4498</v>
      </c>
      <c r="B61" s="421" t="s">
        <v>4501</v>
      </c>
      <c r="C61" s="421" t="s">
        <v>4506</v>
      </c>
      <c r="D61" s="443">
        <v>1</v>
      </c>
      <c r="E61" s="443" t="s">
        <v>388</v>
      </c>
      <c r="F61" s="421" t="s">
        <v>4509</v>
      </c>
      <c r="G61" s="23"/>
      <c r="H61" s="54"/>
      <c r="I61" s="54"/>
      <c r="J61" s="54"/>
      <c r="K61" s="54"/>
      <c r="P61" s="19"/>
      <c r="Q61" s="19"/>
      <c r="R61" s="19"/>
      <c r="S61" s="19"/>
    </row>
    <row r="62" spans="1:19" ht="30" x14ac:dyDescent="0.3">
      <c r="A62" s="38" t="s">
        <v>4318</v>
      </c>
      <c r="B62" s="421" t="s">
        <v>4504</v>
      </c>
      <c r="C62" s="421" t="s">
        <v>4505</v>
      </c>
      <c r="D62" s="443">
        <v>1</v>
      </c>
      <c r="E62" s="443" t="s">
        <v>388</v>
      </c>
      <c r="F62" s="421" t="s">
        <v>4514</v>
      </c>
      <c r="G62" s="23"/>
      <c r="H62" s="54"/>
      <c r="I62" s="54"/>
      <c r="J62" s="54"/>
      <c r="K62" s="54"/>
      <c r="P62" s="19"/>
      <c r="Q62" s="19"/>
      <c r="R62" s="19"/>
      <c r="S62" s="19"/>
    </row>
    <row r="63" spans="1:19" ht="30" x14ac:dyDescent="0.3">
      <c r="A63" s="38" t="s">
        <v>1123</v>
      </c>
      <c r="B63" s="421" t="s">
        <v>1124</v>
      </c>
      <c r="C63" s="421" t="s">
        <v>1125</v>
      </c>
      <c r="D63" s="443">
        <v>1</v>
      </c>
      <c r="E63" s="443" t="s">
        <v>388</v>
      </c>
      <c r="F63" s="421"/>
      <c r="G63" s="23"/>
      <c r="H63" s="54"/>
      <c r="I63" s="54"/>
      <c r="J63" s="54"/>
      <c r="K63" s="54"/>
      <c r="P63" s="19"/>
      <c r="Q63" s="19"/>
      <c r="R63" s="19"/>
      <c r="S63" s="19"/>
    </row>
    <row r="64" spans="1:19" x14ac:dyDescent="0.3">
      <c r="A64" s="38" t="s">
        <v>25</v>
      </c>
      <c r="B64" s="657" t="s">
        <v>26</v>
      </c>
      <c r="C64" s="658"/>
      <c r="D64" s="658"/>
      <c r="E64" s="658"/>
      <c r="F64" s="658"/>
      <c r="G64" s="658"/>
      <c r="H64" s="54">
        <f>SUM(D65)</f>
        <v>1</v>
      </c>
      <c r="I64" s="54">
        <f>COUNT(D65)*2</f>
        <v>2</v>
      </c>
      <c r="J64" s="441">
        <f>H64/I64</f>
        <v>0.5</v>
      </c>
      <c r="K64" s="54"/>
      <c r="P64" s="19"/>
      <c r="Q64" s="19"/>
      <c r="R64" s="19"/>
      <c r="S64" s="19"/>
    </row>
    <row r="65" spans="1:19" ht="45" x14ac:dyDescent="0.3">
      <c r="A65" s="38" t="s">
        <v>1126</v>
      </c>
      <c r="B65" s="23" t="s">
        <v>209</v>
      </c>
      <c r="C65" s="23" t="s">
        <v>1127</v>
      </c>
      <c r="D65" s="25">
        <v>1</v>
      </c>
      <c r="E65" s="25" t="s">
        <v>188</v>
      </c>
      <c r="F65" s="24" t="s">
        <v>1128</v>
      </c>
      <c r="G65" s="23"/>
      <c r="H65" s="54"/>
      <c r="I65" s="54"/>
      <c r="J65" s="54"/>
      <c r="K65" s="54"/>
      <c r="P65" s="19"/>
      <c r="Q65" s="19"/>
      <c r="R65" s="19"/>
      <c r="S65" s="19"/>
    </row>
    <row r="66" spans="1:19" x14ac:dyDescent="0.3">
      <c r="A66" s="37"/>
      <c r="B66" s="664" t="s">
        <v>212</v>
      </c>
      <c r="C66" s="665"/>
      <c r="D66" s="665"/>
      <c r="E66" s="665"/>
      <c r="F66" s="665"/>
      <c r="G66" s="665"/>
      <c r="H66" s="54">
        <f t="shared" ref="H66:I66" si="0">H67+H81+H90+H97+H105</f>
        <v>39</v>
      </c>
      <c r="I66" s="54">
        <f t="shared" si="0"/>
        <v>78</v>
      </c>
      <c r="J66" s="441">
        <f t="shared" ref="J66:J67" si="1">H66/I66</f>
        <v>0.5</v>
      </c>
      <c r="K66" s="54"/>
      <c r="P66" s="19"/>
      <c r="Q66" s="19"/>
      <c r="R66" s="19"/>
      <c r="S66" s="19"/>
    </row>
    <row r="67" spans="1:19" x14ac:dyDescent="0.3">
      <c r="A67" s="38" t="s">
        <v>28</v>
      </c>
      <c r="B67" s="657" t="s">
        <v>214</v>
      </c>
      <c r="C67" s="658"/>
      <c r="D67" s="658"/>
      <c r="E67" s="658"/>
      <c r="F67" s="658"/>
      <c r="G67" s="658"/>
      <c r="H67" s="54">
        <f>SUM(D68:D80)</f>
        <v>13</v>
      </c>
      <c r="I67" s="54">
        <f>COUNT(D68:D80)*2</f>
        <v>26</v>
      </c>
      <c r="J67" s="441">
        <f t="shared" si="1"/>
        <v>0.5</v>
      </c>
      <c r="K67" s="54"/>
      <c r="P67" s="19"/>
      <c r="Q67" s="19"/>
      <c r="R67" s="19"/>
      <c r="S67" s="19"/>
    </row>
    <row r="68" spans="1:19" ht="30" x14ac:dyDescent="0.3">
      <c r="A68" s="38" t="s">
        <v>1129</v>
      </c>
      <c r="B68" s="27" t="s">
        <v>216</v>
      </c>
      <c r="C68" s="23" t="s">
        <v>1130</v>
      </c>
      <c r="D68" s="25">
        <v>1</v>
      </c>
      <c r="E68" s="25" t="s">
        <v>218</v>
      </c>
      <c r="F68" s="24" t="s">
        <v>1131</v>
      </c>
      <c r="G68" s="23"/>
      <c r="H68" s="54"/>
      <c r="I68" s="54"/>
      <c r="J68" s="54"/>
      <c r="K68" s="54"/>
      <c r="P68" s="19"/>
      <c r="Q68" s="19"/>
      <c r="R68" s="19"/>
      <c r="S68" s="19"/>
    </row>
    <row r="69" spans="1:19" x14ac:dyDescent="0.3">
      <c r="A69" s="38"/>
      <c r="B69" s="27"/>
      <c r="C69" s="23" t="s">
        <v>1132</v>
      </c>
      <c r="D69" s="25">
        <v>1</v>
      </c>
      <c r="E69" s="25" t="s">
        <v>218</v>
      </c>
      <c r="F69" s="24"/>
      <c r="G69" s="23"/>
      <c r="H69" s="54"/>
      <c r="I69" s="54"/>
      <c r="J69" s="54"/>
      <c r="K69" s="54"/>
      <c r="P69" s="19"/>
      <c r="Q69" s="19"/>
      <c r="R69" s="19"/>
      <c r="S69" s="19"/>
    </row>
    <row r="70" spans="1:19" ht="30" x14ac:dyDescent="0.3">
      <c r="A70" s="38" t="s">
        <v>1133</v>
      </c>
      <c r="B70" s="29" t="s">
        <v>224</v>
      </c>
      <c r="C70" s="24" t="s">
        <v>1134</v>
      </c>
      <c r="D70" s="25">
        <v>1</v>
      </c>
      <c r="E70" s="25" t="s">
        <v>218</v>
      </c>
      <c r="F70" s="24"/>
      <c r="G70" s="24"/>
      <c r="H70" s="54"/>
      <c r="I70" s="54"/>
      <c r="J70" s="54"/>
      <c r="K70" s="54"/>
      <c r="P70" s="19"/>
      <c r="Q70" s="19"/>
      <c r="R70" s="19"/>
      <c r="S70" s="19"/>
    </row>
    <row r="71" spans="1:19" x14ac:dyDescent="0.3">
      <c r="A71" s="38"/>
      <c r="B71" s="27"/>
      <c r="C71" s="23" t="s">
        <v>1135</v>
      </c>
      <c r="D71" s="25">
        <v>1</v>
      </c>
      <c r="E71" s="25" t="s">
        <v>218</v>
      </c>
      <c r="F71" s="23"/>
      <c r="G71" s="23"/>
      <c r="H71" s="54"/>
      <c r="I71" s="54"/>
      <c r="J71" s="54"/>
      <c r="K71" s="54"/>
      <c r="P71" s="19"/>
      <c r="Q71" s="19"/>
      <c r="R71" s="19"/>
      <c r="S71" s="19"/>
    </row>
    <row r="72" spans="1:19" x14ac:dyDescent="0.3">
      <c r="A72" s="38"/>
      <c r="B72" s="27"/>
      <c r="C72" s="23" t="s">
        <v>1136</v>
      </c>
      <c r="D72" s="25">
        <v>1</v>
      </c>
      <c r="E72" s="25" t="s">
        <v>218</v>
      </c>
      <c r="F72" s="23"/>
      <c r="G72" s="23"/>
      <c r="H72" s="54"/>
      <c r="I72" s="54"/>
      <c r="J72" s="54"/>
      <c r="K72" s="54"/>
      <c r="P72" s="19"/>
      <c r="Q72" s="19"/>
      <c r="R72" s="19"/>
      <c r="S72" s="19"/>
    </row>
    <row r="73" spans="1:19" x14ac:dyDescent="0.3">
      <c r="A73" s="38"/>
      <c r="B73" s="27"/>
      <c r="C73" s="23" t="s">
        <v>1137</v>
      </c>
      <c r="D73" s="25">
        <v>1</v>
      </c>
      <c r="E73" s="25" t="s">
        <v>218</v>
      </c>
      <c r="F73" s="23"/>
      <c r="G73" s="23"/>
      <c r="H73" s="54"/>
      <c r="I73" s="54"/>
      <c r="J73" s="54"/>
      <c r="K73" s="54"/>
      <c r="P73" s="19"/>
      <c r="Q73" s="19"/>
      <c r="R73" s="19"/>
      <c r="S73" s="19"/>
    </row>
    <row r="74" spans="1:19" x14ac:dyDescent="0.3">
      <c r="A74" s="38"/>
      <c r="B74" s="27"/>
      <c r="C74" s="23" t="s">
        <v>1138</v>
      </c>
      <c r="D74" s="25">
        <v>1</v>
      </c>
      <c r="E74" s="25" t="s">
        <v>218</v>
      </c>
      <c r="F74" s="23"/>
      <c r="G74" s="23"/>
      <c r="H74" s="54"/>
      <c r="I74" s="54"/>
      <c r="J74" s="54"/>
      <c r="K74" s="54"/>
      <c r="P74" s="19"/>
      <c r="Q74" s="19"/>
      <c r="R74" s="19"/>
      <c r="S74" s="19"/>
    </row>
    <row r="75" spans="1:19" ht="30" x14ac:dyDescent="0.3">
      <c r="A75" s="38" t="s">
        <v>1139</v>
      </c>
      <c r="B75" s="27" t="s">
        <v>1140</v>
      </c>
      <c r="C75" s="23" t="s">
        <v>1141</v>
      </c>
      <c r="D75" s="25">
        <v>1</v>
      </c>
      <c r="E75" s="25" t="s">
        <v>218</v>
      </c>
      <c r="F75" s="23"/>
      <c r="G75" s="23"/>
      <c r="H75" s="54"/>
      <c r="I75" s="54"/>
      <c r="J75" s="54"/>
      <c r="K75" s="54"/>
      <c r="P75" s="19"/>
      <c r="Q75" s="19"/>
      <c r="R75" s="19"/>
      <c r="S75" s="19"/>
    </row>
    <row r="76" spans="1:19" ht="30" x14ac:dyDescent="0.3">
      <c r="A76" s="38" t="s">
        <v>1142</v>
      </c>
      <c r="B76" s="27" t="s">
        <v>1143</v>
      </c>
      <c r="C76" s="23" t="s">
        <v>1144</v>
      </c>
      <c r="D76" s="25">
        <v>1</v>
      </c>
      <c r="E76" s="25" t="s">
        <v>218</v>
      </c>
      <c r="F76" s="23"/>
      <c r="G76" s="23"/>
      <c r="H76" s="54"/>
      <c r="I76" s="54"/>
      <c r="J76" s="54"/>
      <c r="K76" s="54"/>
      <c r="P76" s="19"/>
      <c r="Q76" s="19"/>
      <c r="R76" s="19"/>
      <c r="S76" s="19"/>
    </row>
    <row r="77" spans="1:19" ht="30" x14ac:dyDescent="0.3">
      <c r="A77" s="38" t="s">
        <v>1145</v>
      </c>
      <c r="B77" s="27" t="s">
        <v>1146</v>
      </c>
      <c r="C77" s="23" t="s">
        <v>1147</v>
      </c>
      <c r="D77" s="25">
        <v>1</v>
      </c>
      <c r="E77" s="25" t="s">
        <v>218</v>
      </c>
      <c r="F77" s="24"/>
      <c r="G77" s="23"/>
      <c r="H77" s="54"/>
      <c r="I77" s="54"/>
      <c r="J77" s="54"/>
      <c r="K77" s="54"/>
      <c r="P77" s="19"/>
      <c r="Q77" s="19"/>
      <c r="R77" s="19"/>
      <c r="S77" s="19"/>
    </row>
    <row r="78" spans="1:19" ht="30" x14ac:dyDescent="0.3">
      <c r="A78" s="38" t="s">
        <v>1148</v>
      </c>
      <c r="B78" s="27" t="s">
        <v>230</v>
      </c>
      <c r="C78" s="23" t="s">
        <v>231</v>
      </c>
      <c r="D78" s="25">
        <v>1</v>
      </c>
      <c r="E78" s="25" t="s">
        <v>218</v>
      </c>
      <c r="F78" s="23"/>
      <c r="G78" s="23"/>
      <c r="H78" s="54"/>
      <c r="I78" s="54"/>
      <c r="J78" s="54"/>
      <c r="K78" s="54"/>
      <c r="P78" s="19"/>
      <c r="Q78" s="19"/>
      <c r="R78" s="19"/>
      <c r="S78" s="19"/>
    </row>
    <row r="79" spans="1:19" ht="30" x14ac:dyDescent="0.3">
      <c r="A79" s="38" t="s">
        <v>1149</v>
      </c>
      <c r="B79" s="27" t="s">
        <v>1150</v>
      </c>
      <c r="C79" s="23" t="s">
        <v>1151</v>
      </c>
      <c r="D79" s="25">
        <v>1</v>
      </c>
      <c r="E79" s="25" t="s">
        <v>218</v>
      </c>
      <c r="F79" s="23"/>
      <c r="G79" s="23"/>
      <c r="H79" s="54"/>
      <c r="I79" s="54"/>
      <c r="J79" s="54"/>
      <c r="K79" s="54"/>
      <c r="P79" s="19"/>
      <c r="Q79" s="19"/>
      <c r="R79" s="19"/>
      <c r="S79" s="19"/>
    </row>
    <row r="80" spans="1:19" ht="30" x14ac:dyDescent="0.3">
      <c r="A80" s="38" t="s">
        <v>232</v>
      </c>
      <c r="B80" s="29" t="s">
        <v>233</v>
      </c>
      <c r="C80" s="23" t="s">
        <v>1152</v>
      </c>
      <c r="D80" s="25">
        <v>1</v>
      </c>
      <c r="E80" s="25" t="s">
        <v>235</v>
      </c>
      <c r="F80" s="24"/>
      <c r="G80" s="24"/>
      <c r="H80" s="54"/>
      <c r="I80" s="54"/>
      <c r="J80" s="54"/>
      <c r="K80" s="54"/>
      <c r="P80" s="19"/>
      <c r="Q80" s="19"/>
      <c r="R80" s="19"/>
      <c r="S80" s="19"/>
    </row>
    <row r="81" spans="1:19" ht="36.5" customHeight="1" x14ac:dyDescent="0.3">
      <c r="A81" s="38" t="s">
        <v>30</v>
      </c>
      <c r="B81" s="666" t="s">
        <v>4550</v>
      </c>
      <c r="C81" s="658"/>
      <c r="D81" s="658"/>
      <c r="E81" s="658"/>
      <c r="F81" s="658"/>
      <c r="G81" s="658"/>
      <c r="H81" s="54">
        <f>SUM(D82:D89)</f>
        <v>8</v>
      </c>
      <c r="I81" s="54">
        <f>COUNT(D82:D89)*2</f>
        <v>16</v>
      </c>
      <c r="J81" s="441">
        <f>H81/I81</f>
        <v>0.5</v>
      </c>
      <c r="K81" s="54"/>
      <c r="P81" s="19"/>
      <c r="Q81" s="19"/>
      <c r="R81" s="19"/>
      <c r="S81" s="19"/>
    </row>
    <row r="82" spans="1:19" ht="30" x14ac:dyDescent="0.3">
      <c r="A82" s="38" t="s">
        <v>1153</v>
      </c>
      <c r="B82" s="23" t="s">
        <v>238</v>
      </c>
      <c r="C82" s="23" t="s">
        <v>1154</v>
      </c>
      <c r="D82" s="25">
        <v>1</v>
      </c>
      <c r="E82" s="25" t="s">
        <v>218</v>
      </c>
      <c r="F82" s="23"/>
      <c r="G82" s="23"/>
      <c r="H82" s="54"/>
      <c r="I82" s="54"/>
      <c r="J82" s="54"/>
      <c r="K82" s="54"/>
      <c r="P82" s="19"/>
      <c r="Q82" s="19"/>
      <c r="R82" s="19"/>
      <c r="S82" s="19"/>
    </row>
    <row r="83" spans="1:19" x14ac:dyDescent="0.3">
      <c r="A83" s="38"/>
      <c r="B83" s="23"/>
      <c r="C83" s="23" t="s">
        <v>1155</v>
      </c>
      <c r="D83" s="25">
        <v>1</v>
      </c>
      <c r="E83" s="25" t="s">
        <v>218</v>
      </c>
      <c r="F83" s="23"/>
      <c r="G83" s="23"/>
      <c r="H83" s="54"/>
      <c r="I83" s="54"/>
      <c r="J83" s="54"/>
      <c r="K83" s="54"/>
      <c r="P83" s="19"/>
      <c r="Q83" s="19"/>
      <c r="R83" s="19"/>
      <c r="S83" s="19"/>
    </row>
    <row r="84" spans="1:19" ht="30" x14ac:dyDescent="0.3">
      <c r="A84" s="38"/>
      <c r="B84" s="23"/>
      <c r="C84" s="23" t="s">
        <v>1156</v>
      </c>
      <c r="D84" s="25">
        <v>1</v>
      </c>
      <c r="E84" s="25" t="s">
        <v>218</v>
      </c>
      <c r="F84" s="23"/>
      <c r="G84" s="23"/>
      <c r="H84" s="54"/>
      <c r="I84" s="54"/>
      <c r="J84" s="54"/>
      <c r="K84" s="54"/>
      <c r="P84" s="19"/>
      <c r="Q84" s="19"/>
      <c r="R84" s="19"/>
      <c r="S84" s="19"/>
    </row>
    <row r="85" spans="1:19" x14ac:dyDescent="0.3">
      <c r="A85" s="38"/>
      <c r="B85" s="23"/>
      <c r="C85" s="23" t="s">
        <v>1157</v>
      </c>
      <c r="D85" s="25">
        <v>1</v>
      </c>
      <c r="E85" s="25" t="s">
        <v>218</v>
      </c>
      <c r="F85" s="23"/>
      <c r="G85" s="23"/>
      <c r="H85" s="54"/>
      <c r="I85" s="54"/>
      <c r="J85" s="54"/>
      <c r="K85" s="54"/>
      <c r="P85" s="19"/>
      <c r="Q85" s="19"/>
      <c r="R85" s="19"/>
      <c r="S85" s="19"/>
    </row>
    <row r="86" spans="1:19" ht="30" x14ac:dyDescent="0.3">
      <c r="A86" s="38" t="s">
        <v>1158</v>
      </c>
      <c r="B86" s="24" t="s">
        <v>1159</v>
      </c>
      <c r="C86" s="23" t="s">
        <v>1160</v>
      </c>
      <c r="D86" s="25">
        <v>1</v>
      </c>
      <c r="E86" s="25" t="s">
        <v>218</v>
      </c>
      <c r="F86" s="23"/>
      <c r="G86" s="23"/>
      <c r="H86" s="54"/>
      <c r="I86" s="54"/>
      <c r="J86" s="54"/>
      <c r="K86" s="54"/>
      <c r="P86" s="19"/>
      <c r="Q86" s="19"/>
      <c r="R86" s="19"/>
      <c r="S86" s="19"/>
    </row>
    <row r="87" spans="1:19" x14ac:dyDescent="0.3">
      <c r="A87" s="38"/>
      <c r="B87" s="23"/>
      <c r="C87" s="23" t="s">
        <v>252</v>
      </c>
      <c r="D87" s="25">
        <v>1</v>
      </c>
      <c r="E87" s="25" t="s">
        <v>218</v>
      </c>
      <c r="F87" s="23"/>
      <c r="G87" s="23"/>
      <c r="H87" s="54"/>
      <c r="I87" s="54"/>
      <c r="J87" s="54"/>
      <c r="K87" s="54"/>
      <c r="P87" s="19"/>
      <c r="Q87" s="19"/>
      <c r="R87" s="19"/>
      <c r="S87" s="19"/>
    </row>
    <row r="88" spans="1:19" x14ac:dyDescent="0.3">
      <c r="A88" s="38"/>
      <c r="B88" s="23"/>
      <c r="C88" s="23" t="s">
        <v>1161</v>
      </c>
      <c r="D88" s="25">
        <v>1</v>
      </c>
      <c r="E88" s="25" t="s">
        <v>218</v>
      </c>
      <c r="F88" s="23"/>
      <c r="G88" s="23"/>
      <c r="H88" s="54"/>
      <c r="I88" s="54"/>
      <c r="J88" s="54"/>
      <c r="K88" s="54"/>
      <c r="P88" s="19"/>
      <c r="Q88" s="19"/>
      <c r="R88" s="19"/>
      <c r="S88" s="19"/>
    </row>
    <row r="89" spans="1:19" x14ac:dyDescent="0.3">
      <c r="A89" s="38"/>
      <c r="B89" s="23"/>
      <c r="C89" s="23" t="s">
        <v>1162</v>
      </c>
      <c r="D89" s="25">
        <v>1</v>
      </c>
      <c r="E89" s="25" t="s">
        <v>218</v>
      </c>
      <c r="F89" s="23"/>
      <c r="G89" s="23"/>
      <c r="H89" s="54"/>
      <c r="I89" s="54"/>
      <c r="J89" s="54"/>
      <c r="K89" s="54"/>
      <c r="P89" s="19"/>
      <c r="Q89" s="19"/>
      <c r="R89" s="19"/>
      <c r="S89" s="19"/>
    </row>
    <row r="90" spans="1:19" x14ac:dyDescent="0.3">
      <c r="A90" s="38" t="s">
        <v>31</v>
      </c>
      <c r="B90" s="657" t="s">
        <v>256</v>
      </c>
      <c r="C90" s="658"/>
      <c r="D90" s="658"/>
      <c r="E90" s="658"/>
      <c r="F90" s="658"/>
      <c r="G90" s="658"/>
      <c r="H90" s="54">
        <f>SUM(D91:D96)</f>
        <v>6</v>
      </c>
      <c r="I90" s="54">
        <f>COUNT(D91:D96)*2</f>
        <v>12</v>
      </c>
      <c r="J90" s="441">
        <f>H90/I90</f>
        <v>0.5</v>
      </c>
      <c r="K90" s="54"/>
      <c r="P90" s="19"/>
      <c r="Q90" s="19"/>
      <c r="R90" s="19"/>
      <c r="S90" s="19"/>
    </row>
    <row r="91" spans="1:19" ht="30" x14ac:dyDescent="0.3">
      <c r="A91" s="38" t="s">
        <v>1163</v>
      </c>
      <c r="B91" s="23" t="s">
        <v>258</v>
      </c>
      <c r="C91" s="23" t="s">
        <v>1164</v>
      </c>
      <c r="D91" s="25">
        <v>1</v>
      </c>
      <c r="E91" s="25" t="s">
        <v>218</v>
      </c>
      <c r="F91" s="23"/>
      <c r="G91" s="23"/>
      <c r="H91" s="54"/>
      <c r="I91" s="54"/>
      <c r="J91" s="54"/>
      <c r="K91" s="54"/>
      <c r="P91" s="19"/>
      <c r="Q91" s="19"/>
      <c r="R91" s="19"/>
      <c r="S91" s="19"/>
    </row>
    <row r="92" spans="1:19" x14ac:dyDescent="0.3">
      <c r="A92" s="38"/>
      <c r="B92" s="23"/>
      <c r="C92" s="23" t="s">
        <v>1165</v>
      </c>
      <c r="D92" s="25">
        <v>1</v>
      </c>
      <c r="E92" s="25" t="s">
        <v>218</v>
      </c>
      <c r="F92" s="23"/>
      <c r="G92" s="23"/>
      <c r="H92" s="54"/>
      <c r="I92" s="54"/>
      <c r="J92" s="54"/>
      <c r="K92" s="54"/>
      <c r="P92" s="19"/>
      <c r="Q92" s="19"/>
      <c r="R92" s="19"/>
      <c r="S92" s="19"/>
    </row>
    <row r="93" spans="1:19" x14ac:dyDescent="0.3">
      <c r="A93" s="38"/>
      <c r="B93" s="23"/>
      <c r="C93" s="23" t="s">
        <v>1166</v>
      </c>
      <c r="D93" s="25">
        <v>1</v>
      </c>
      <c r="E93" s="25" t="s">
        <v>218</v>
      </c>
      <c r="F93" s="23"/>
      <c r="G93" s="23"/>
      <c r="H93" s="54"/>
      <c r="I93" s="54"/>
      <c r="J93" s="54"/>
      <c r="K93" s="54"/>
      <c r="P93" s="19"/>
      <c r="Q93" s="19"/>
      <c r="R93" s="19"/>
      <c r="S93" s="19"/>
    </row>
    <row r="94" spans="1:19" ht="30" x14ac:dyDescent="0.3">
      <c r="A94" s="38" t="s">
        <v>1167</v>
      </c>
      <c r="B94" s="23" t="s">
        <v>262</v>
      </c>
      <c r="C94" s="23" t="s">
        <v>1168</v>
      </c>
      <c r="D94" s="25">
        <v>1</v>
      </c>
      <c r="E94" s="25" t="s">
        <v>153</v>
      </c>
      <c r="F94" s="23"/>
      <c r="G94" s="23"/>
      <c r="H94" s="54"/>
      <c r="I94" s="54"/>
      <c r="J94" s="54"/>
      <c r="K94" s="54"/>
      <c r="P94" s="19"/>
      <c r="Q94" s="19"/>
      <c r="R94" s="19"/>
      <c r="S94" s="19"/>
    </row>
    <row r="95" spans="1:19" ht="45" x14ac:dyDescent="0.3">
      <c r="A95" s="38" t="s">
        <v>1169</v>
      </c>
      <c r="B95" s="24" t="s">
        <v>1170</v>
      </c>
      <c r="C95" s="23" t="s">
        <v>267</v>
      </c>
      <c r="D95" s="25">
        <v>1</v>
      </c>
      <c r="E95" s="25" t="s">
        <v>1171</v>
      </c>
      <c r="F95" s="24"/>
      <c r="G95" s="24"/>
      <c r="H95" s="54"/>
      <c r="I95" s="54"/>
      <c r="J95" s="54"/>
      <c r="K95" s="54"/>
      <c r="P95" s="19"/>
      <c r="Q95" s="19"/>
      <c r="R95" s="19"/>
      <c r="S95" s="19"/>
    </row>
    <row r="96" spans="1:19" ht="60" x14ac:dyDescent="0.3">
      <c r="A96" s="38" t="s">
        <v>1172</v>
      </c>
      <c r="B96" s="23" t="s">
        <v>270</v>
      </c>
      <c r="C96" s="23" t="s">
        <v>1173</v>
      </c>
      <c r="D96" s="25">
        <v>1</v>
      </c>
      <c r="E96" s="25" t="s">
        <v>153</v>
      </c>
      <c r="F96" s="24" t="s">
        <v>1174</v>
      </c>
      <c r="G96" s="23"/>
      <c r="H96" s="54"/>
      <c r="I96" s="54"/>
      <c r="J96" s="54"/>
      <c r="K96" s="54"/>
      <c r="P96" s="19"/>
      <c r="Q96" s="19"/>
      <c r="R96" s="19"/>
      <c r="S96" s="19"/>
    </row>
    <row r="97" spans="1:19" ht="40.5" customHeight="1" x14ac:dyDescent="0.3">
      <c r="A97" s="38" t="s">
        <v>33</v>
      </c>
      <c r="B97" s="657" t="s">
        <v>1175</v>
      </c>
      <c r="C97" s="658"/>
      <c r="D97" s="658"/>
      <c r="E97" s="658"/>
      <c r="F97" s="658"/>
      <c r="G97" s="658"/>
      <c r="H97" s="54">
        <f>SUM(D98:D104)</f>
        <v>7</v>
      </c>
      <c r="I97" s="54">
        <f>COUNT(D98:D104)*2</f>
        <v>14</v>
      </c>
      <c r="J97" s="441">
        <f>H97/I97</f>
        <v>0.5</v>
      </c>
      <c r="K97" s="54"/>
      <c r="P97" s="19"/>
      <c r="Q97" s="19"/>
      <c r="R97" s="19"/>
      <c r="S97" s="19"/>
    </row>
    <row r="98" spans="1:19" ht="45" x14ac:dyDescent="0.3">
      <c r="A98" s="38" t="s">
        <v>1176</v>
      </c>
      <c r="B98" s="23" t="s">
        <v>274</v>
      </c>
      <c r="C98" s="23" t="s">
        <v>1177</v>
      </c>
      <c r="D98" s="25">
        <v>1</v>
      </c>
      <c r="E98" s="25" t="s">
        <v>176</v>
      </c>
      <c r="F98" s="23" t="s">
        <v>1178</v>
      </c>
      <c r="G98" s="23"/>
      <c r="H98" s="54"/>
      <c r="I98" s="54"/>
      <c r="J98" s="54"/>
      <c r="K98" s="54"/>
      <c r="P98" s="19"/>
      <c r="Q98" s="19"/>
      <c r="R98" s="19"/>
      <c r="S98" s="19"/>
    </row>
    <row r="99" spans="1:19" x14ac:dyDescent="0.3">
      <c r="A99" s="38"/>
      <c r="B99" s="23"/>
      <c r="C99" s="24" t="s">
        <v>1179</v>
      </c>
      <c r="D99" s="25">
        <v>1</v>
      </c>
      <c r="E99" s="25" t="s">
        <v>176</v>
      </c>
      <c r="F99" s="23"/>
      <c r="G99" s="23"/>
      <c r="H99" s="54"/>
      <c r="I99" s="54"/>
      <c r="J99" s="54"/>
      <c r="K99" s="54"/>
      <c r="P99" s="19"/>
      <c r="Q99" s="19"/>
      <c r="R99" s="19"/>
      <c r="S99" s="19"/>
    </row>
    <row r="100" spans="1:19" x14ac:dyDescent="0.3">
      <c r="A100" s="38"/>
      <c r="B100" s="23"/>
      <c r="C100" s="24" t="s">
        <v>1180</v>
      </c>
      <c r="D100" s="25">
        <v>1</v>
      </c>
      <c r="E100" s="25" t="s">
        <v>176</v>
      </c>
      <c r="F100" s="23"/>
      <c r="G100" s="23"/>
      <c r="H100" s="54"/>
      <c r="I100" s="54"/>
      <c r="J100" s="54"/>
      <c r="K100" s="54"/>
      <c r="P100" s="19"/>
      <c r="Q100" s="19"/>
      <c r="R100" s="19"/>
      <c r="S100" s="19"/>
    </row>
    <row r="101" spans="1:19" ht="30" x14ac:dyDescent="0.3">
      <c r="A101" s="38" t="s">
        <v>1181</v>
      </c>
      <c r="B101" s="23" t="s">
        <v>278</v>
      </c>
      <c r="C101" s="23" t="s">
        <v>1182</v>
      </c>
      <c r="D101" s="25">
        <v>1</v>
      </c>
      <c r="E101" s="25" t="s">
        <v>218</v>
      </c>
      <c r="F101" s="23"/>
      <c r="G101" s="23"/>
      <c r="H101" s="54"/>
      <c r="I101" s="54"/>
      <c r="J101" s="54"/>
      <c r="K101" s="54"/>
      <c r="P101" s="19"/>
      <c r="Q101" s="19"/>
      <c r="R101" s="19"/>
      <c r="S101" s="19"/>
    </row>
    <row r="102" spans="1:19" ht="45" x14ac:dyDescent="0.3">
      <c r="A102" s="38" t="s">
        <v>1183</v>
      </c>
      <c r="B102" s="23" t="s">
        <v>285</v>
      </c>
      <c r="C102" s="23" t="s">
        <v>1184</v>
      </c>
      <c r="D102" s="25">
        <v>1</v>
      </c>
      <c r="E102" s="25" t="s">
        <v>287</v>
      </c>
      <c r="F102" s="24" t="s">
        <v>288</v>
      </c>
      <c r="G102" s="23"/>
      <c r="H102" s="54"/>
      <c r="I102" s="54"/>
      <c r="J102" s="54"/>
      <c r="K102" s="54"/>
      <c r="P102" s="19"/>
      <c r="Q102" s="19"/>
      <c r="R102" s="19"/>
      <c r="S102" s="19"/>
    </row>
    <row r="103" spans="1:19" x14ac:dyDescent="0.3">
      <c r="A103" s="38"/>
      <c r="B103" s="23"/>
      <c r="C103" s="23" t="s">
        <v>1185</v>
      </c>
      <c r="D103" s="25">
        <v>1</v>
      </c>
      <c r="E103" s="25" t="s">
        <v>1186</v>
      </c>
      <c r="F103" s="23"/>
      <c r="G103" s="23"/>
      <c r="H103" s="54"/>
      <c r="I103" s="54"/>
      <c r="J103" s="54"/>
      <c r="K103" s="54"/>
      <c r="P103" s="19"/>
      <c r="Q103" s="19"/>
      <c r="R103" s="19"/>
      <c r="S103" s="19"/>
    </row>
    <row r="104" spans="1:19" ht="45" x14ac:dyDescent="0.3">
      <c r="A104" s="38" t="s">
        <v>1187</v>
      </c>
      <c r="B104" s="23" t="s">
        <v>290</v>
      </c>
      <c r="C104" s="23" t="s">
        <v>1188</v>
      </c>
      <c r="D104" s="25">
        <v>1</v>
      </c>
      <c r="E104" s="25" t="s">
        <v>218</v>
      </c>
      <c r="F104" s="23"/>
      <c r="G104" s="23"/>
      <c r="H104" s="54"/>
      <c r="I104" s="54"/>
      <c r="J104" s="54"/>
      <c r="K104" s="54"/>
      <c r="P104" s="19"/>
      <c r="Q104" s="19"/>
      <c r="R104" s="19"/>
      <c r="S104" s="19"/>
    </row>
    <row r="105" spans="1:19" x14ac:dyDescent="0.3">
      <c r="A105" s="38" t="s">
        <v>35</v>
      </c>
      <c r="B105" s="666" t="s">
        <v>4190</v>
      </c>
      <c r="C105" s="658"/>
      <c r="D105" s="658"/>
      <c r="E105" s="658"/>
      <c r="F105" s="658"/>
      <c r="G105" s="658"/>
      <c r="H105" s="54">
        <f>SUM(D106:D110)</f>
        <v>5</v>
      </c>
      <c r="I105" s="54">
        <f>COUNT(D106:D110)*2</f>
        <v>10</v>
      </c>
      <c r="J105" s="441">
        <f>H105/I105</f>
        <v>0.5</v>
      </c>
      <c r="K105" s="54"/>
      <c r="P105" s="19"/>
      <c r="Q105" s="19"/>
      <c r="R105" s="19"/>
      <c r="S105" s="19"/>
    </row>
    <row r="106" spans="1:19" ht="45" x14ac:dyDescent="0.3">
      <c r="A106" s="38" t="s">
        <v>294</v>
      </c>
      <c r="B106" s="23" t="s">
        <v>295</v>
      </c>
      <c r="C106" s="23" t="s">
        <v>1190</v>
      </c>
      <c r="D106" s="25">
        <v>1</v>
      </c>
      <c r="E106" s="25" t="s">
        <v>297</v>
      </c>
      <c r="F106" s="24" t="s">
        <v>1191</v>
      </c>
      <c r="G106" s="23"/>
      <c r="H106" s="54"/>
      <c r="I106" s="54"/>
      <c r="J106" s="54"/>
      <c r="K106" s="54"/>
      <c r="P106" s="19"/>
      <c r="Q106" s="19"/>
      <c r="R106" s="19"/>
      <c r="S106" s="19"/>
    </row>
    <row r="107" spans="1:19" ht="30" x14ac:dyDescent="0.3">
      <c r="A107" s="38" t="s">
        <v>1192</v>
      </c>
      <c r="B107" s="23" t="s">
        <v>1193</v>
      </c>
      <c r="C107" s="23" t="s">
        <v>1194</v>
      </c>
      <c r="D107" s="25">
        <v>1</v>
      </c>
      <c r="E107" s="25" t="s">
        <v>297</v>
      </c>
      <c r="F107" s="23"/>
      <c r="G107" s="23"/>
      <c r="H107" s="54"/>
      <c r="I107" s="54"/>
      <c r="J107" s="54"/>
      <c r="K107" s="54"/>
      <c r="P107" s="19"/>
      <c r="Q107" s="19"/>
      <c r="R107" s="19"/>
      <c r="S107" s="19"/>
    </row>
    <row r="108" spans="1:19" ht="30" x14ac:dyDescent="0.3">
      <c r="A108" s="38" t="s">
        <v>1195</v>
      </c>
      <c r="B108" s="23" t="s">
        <v>302</v>
      </c>
      <c r="C108" s="23" t="s">
        <v>1196</v>
      </c>
      <c r="D108" s="25">
        <v>1</v>
      </c>
      <c r="E108" s="25" t="s">
        <v>297</v>
      </c>
      <c r="F108" s="23"/>
      <c r="G108" s="23"/>
      <c r="H108" s="54"/>
      <c r="I108" s="54"/>
      <c r="J108" s="54"/>
      <c r="K108" s="54"/>
      <c r="P108" s="19"/>
      <c r="Q108" s="19"/>
      <c r="R108" s="19"/>
      <c r="S108" s="19"/>
    </row>
    <row r="109" spans="1:19" ht="45" x14ac:dyDescent="0.3">
      <c r="A109" s="38" t="s">
        <v>1197</v>
      </c>
      <c r="B109" s="23" t="s">
        <v>1198</v>
      </c>
      <c r="C109" s="23" t="s">
        <v>1199</v>
      </c>
      <c r="D109" s="25">
        <v>1</v>
      </c>
      <c r="E109" s="25" t="s">
        <v>1200</v>
      </c>
      <c r="F109" s="23"/>
      <c r="G109" s="23"/>
      <c r="H109" s="54"/>
      <c r="I109" s="54"/>
      <c r="J109" s="54"/>
      <c r="K109" s="54"/>
      <c r="P109" s="19"/>
      <c r="Q109" s="19"/>
      <c r="R109" s="19"/>
      <c r="S109" s="19"/>
    </row>
    <row r="110" spans="1:19" ht="45" x14ac:dyDescent="0.3">
      <c r="A110" s="38" t="s">
        <v>1201</v>
      </c>
      <c r="B110" s="24" t="s">
        <v>1202</v>
      </c>
      <c r="C110" s="23" t="s">
        <v>1203</v>
      </c>
      <c r="D110" s="25">
        <v>1</v>
      </c>
      <c r="E110" s="25" t="s">
        <v>1200</v>
      </c>
      <c r="F110" s="24"/>
      <c r="G110" s="24"/>
      <c r="H110" s="54"/>
      <c r="I110" s="54"/>
      <c r="J110" s="54"/>
      <c r="K110" s="54"/>
      <c r="P110" s="19"/>
      <c r="Q110" s="19"/>
      <c r="R110" s="19"/>
      <c r="S110" s="19"/>
    </row>
    <row r="111" spans="1:19" x14ac:dyDescent="0.3">
      <c r="A111" s="37"/>
      <c r="B111" s="664" t="s">
        <v>304</v>
      </c>
      <c r="C111" s="665"/>
      <c r="D111" s="665"/>
      <c r="E111" s="665"/>
      <c r="F111" s="665"/>
      <c r="G111" s="665"/>
      <c r="H111" s="54">
        <f>H112+H135+H141+H147+H160+H166+H176</f>
        <v>69</v>
      </c>
      <c r="I111" s="54">
        <f>I112+I135+I141+I147+I160+I166+I176</f>
        <v>138</v>
      </c>
      <c r="J111" s="441">
        <f t="shared" ref="J111:J112" si="2">H111/I111</f>
        <v>0.5</v>
      </c>
      <c r="K111" s="54"/>
      <c r="P111" s="19"/>
      <c r="Q111" s="19"/>
      <c r="R111" s="19"/>
      <c r="S111" s="19"/>
    </row>
    <row r="112" spans="1:19" x14ac:dyDescent="0.3">
      <c r="A112" s="38" t="s">
        <v>38</v>
      </c>
      <c r="B112" s="657" t="s">
        <v>39</v>
      </c>
      <c r="C112" s="658"/>
      <c r="D112" s="658"/>
      <c r="E112" s="658"/>
      <c r="F112" s="658"/>
      <c r="G112" s="658"/>
      <c r="H112" s="54">
        <f>SUM(D113:D134)</f>
        <v>21</v>
      </c>
      <c r="I112" s="54">
        <f>COUNT(D113:D134)*2</f>
        <v>42</v>
      </c>
      <c r="J112" s="441">
        <f t="shared" si="2"/>
        <v>0.5</v>
      </c>
      <c r="K112" s="54"/>
      <c r="P112" s="19"/>
      <c r="Q112" s="19"/>
      <c r="R112" s="19"/>
      <c r="S112" s="19"/>
    </row>
    <row r="113" spans="1:19" ht="30" x14ac:dyDescent="0.3">
      <c r="A113" s="38" t="s">
        <v>1204</v>
      </c>
      <c r="B113" s="23" t="s">
        <v>307</v>
      </c>
      <c r="C113" s="23" t="s">
        <v>1205</v>
      </c>
      <c r="D113" s="25">
        <v>1</v>
      </c>
      <c r="E113" s="25" t="s">
        <v>218</v>
      </c>
      <c r="F113" s="23" t="s">
        <v>1206</v>
      </c>
      <c r="G113" s="23"/>
      <c r="H113" s="54"/>
      <c r="I113" s="54"/>
      <c r="J113" s="54"/>
      <c r="K113" s="54"/>
      <c r="P113" s="19"/>
      <c r="Q113" s="19"/>
      <c r="R113" s="19"/>
      <c r="S113" s="19"/>
    </row>
    <row r="114" spans="1:19" ht="30" x14ac:dyDescent="0.3">
      <c r="A114" s="38"/>
      <c r="B114" s="23"/>
      <c r="C114" s="23" t="s">
        <v>1207</v>
      </c>
      <c r="D114" s="25">
        <v>1</v>
      </c>
      <c r="E114" s="25" t="s">
        <v>218</v>
      </c>
      <c r="F114" s="24" t="s">
        <v>1208</v>
      </c>
      <c r="G114" s="23"/>
      <c r="H114" s="54"/>
      <c r="I114" s="54"/>
      <c r="J114" s="54"/>
      <c r="K114" s="54"/>
      <c r="P114" s="19"/>
      <c r="Q114" s="19"/>
      <c r="R114" s="19"/>
      <c r="S114" s="19"/>
    </row>
    <row r="115" spans="1:19" x14ac:dyDescent="0.3">
      <c r="A115" s="38" t="s">
        <v>1209</v>
      </c>
      <c r="B115" s="27" t="s">
        <v>310</v>
      </c>
      <c r="C115" s="23" t="s">
        <v>1210</v>
      </c>
      <c r="D115" s="25">
        <v>1</v>
      </c>
      <c r="E115" s="25" t="s">
        <v>218</v>
      </c>
      <c r="F115" s="24" t="s">
        <v>1211</v>
      </c>
      <c r="G115" s="23"/>
      <c r="H115" s="54"/>
      <c r="I115" s="54"/>
      <c r="J115" s="54"/>
      <c r="K115" s="54"/>
      <c r="P115" s="19"/>
      <c r="Q115" s="19"/>
      <c r="R115" s="19"/>
      <c r="S115" s="19"/>
    </row>
    <row r="116" spans="1:19" x14ac:dyDescent="0.3">
      <c r="A116" s="38"/>
      <c r="B116" s="27"/>
      <c r="C116" s="23" t="s">
        <v>1212</v>
      </c>
      <c r="D116" s="25">
        <v>1</v>
      </c>
      <c r="E116" s="25" t="s">
        <v>218</v>
      </c>
      <c r="F116" s="24" t="s">
        <v>1213</v>
      </c>
      <c r="G116" s="23"/>
      <c r="H116" s="54"/>
      <c r="I116" s="54"/>
      <c r="J116" s="54"/>
      <c r="K116" s="54"/>
      <c r="P116" s="19"/>
      <c r="Q116" s="19"/>
      <c r="R116" s="19"/>
      <c r="S116" s="19"/>
    </row>
    <row r="117" spans="1:19" x14ac:dyDescent="0.3">
      <c r="A117" s="38"/>
      <c r="B117" s="27"/>
      <c r="C117" s="20" t="s">
        <v>1214</v>
      </c>
      <c r="D117" s="25">
        <v>1</v>
      </c>
      <c r="E117" s="564" t="s">
        <v>218</v>
      </c>
      <c r="F117" s="20" t="s">
        <v>1215</v>
      </c>
      <c r="G117" s="23"/>
      <c r="H117" s="54"/>
      <c r="I117" s="54"/>
      <c r="J117" s="54"/>
      <c r="K117" s="54"/>
      <c r="P117" s="19"/>
      <c r="Q117" s="19"/>
      <c r="R117" s="19"/>
      <c r="S117" s="19"/>
    </row>
    <row r="118" spans="1:19" ht="45" x14ac:dyDescent="0.3">
      <c r="A118" s="38"/>
      <c r="B118" s="27"/>
      <c r="C118" s="23" t="s">
        <v>313</v>
      </c>
      <c r="D118" s="25">
        <v>1</v>
      </c>
      <c r="E118" s="25" t="s">
        <v>218</v>
      </c>
      <c r="F118" s="24" t="s">
        <v>1216</v>
      </c>
      <c r="G118" s="23"/>
      <c r="H118" s="54"/>
      <c r="I118" s="54"/>
      <c r="J118" s="54"/>
      <c r="K118" s="54"/>
      <c r="P118" s="19"/>
      <c r="Q118" s="19"/>
      <c r="R118" s="19"/>
      <c r="S118" s="19"/>
    </row>
    <row r="119" spans="1:19" x14ac:dyDescent="0.3">
      <c r="A119" s="38"/>
      <c r="B119" s="27"/>
      <c r="C119" s="23" t="s">
        <v>1217</v>
      </c>
      <c r="D119" s="25">
        <v>1</v>
      </c>
      <c r="E119" s="25" t="s">
        <v>218</v>
      </c>
      <c r="F119" s="23"/>
      <c r="G119" s="23"/>
      <c r="H119" s="54"/>
      <c r="I119" s="54"/>
      <c r="J119" s="54"/>
      <c r="K119" s="54"/>
      <c r="P119" s="19"/>
      <c r="Q119" s="19"/>
      <c r="R119" s="19"/>
      <c r="S119" s="19"/>
    </row>
    <row r="120" spans="1:19" x14ac:dyDescent="0.3">
      <c r="A120" s="38"/>
      <c r="B120" s="27"/>
      <c r="C120" s="23" t="s">
        <v>1218</v>
      </c>
      <c r="D120" s="25">
        <v>1</v>
      </c>
      <c r="E120" s="25" t="s">
        <v>218</v>
      </c>
      <c r="F120" s="23"/>
      <c r="G120" s="23"/>
      <c r="H120" s="54"/>
      <c r="I120" s="54"/>
      <c r="J120" s="54"/>
      <c r="K120" s="54"/>
      <c r="P120" s="19"/>
      <c r="Q120" s="19"/>
      <c r="R120" s="19"/>
      <c r="S120" s="19"/>
    </row>
    <row r="121" spans="1:19" ht="30" x14ac:dyDescent="0.3">
      <c r="A121" s="38" t="s">
        <v>1219</v>
      </c>
      <c r="B121" s="23" t="s">
        <v>316</v>
      </c>
      <c r="C121" s="23" t="s">
        <v>1220</v>
      </c>
      <c r="D121" s="25">
        <v>1</v>
      </c>
      <c r="E121" s="25" t="s">
        <v>218</v>
      </c>
      <c r="F121" s="24"/>
      <c r="G121" s="23"/>
      <c r="H121" s="54"/>
      <c r="I121" s="54"/>
      <c r="J121" s="54"/>
      <c r="K121" s="54"/>
      <c r="P121" s="19"/>
      <c r="Q121" s="19"/>
      <c r="R121" s="19"/>
      <c r="S121" s="19"/>
    </row>
    <row r="122" spans="1:19" hidden="1" x14ac:dyDescent="0.3">
      <c r="A122" s="40"/>
      <c r="B122" s="23"/>
      <c r="C122" s="23" t="s">
        <v>1221</v>
      </c>
      <c r="D122" s="25"/>
      <c r="E122" s="25" t="s">
        <v>218</v>
      </c>
      <c r="F122" s="24"/>
      <c r="G122" s="23"/>
      <c r="H122" s="54"/>
      <c r="I122" s="54"/>
      <c r="J122" s="54"/>
      <c r="K122" s="54"/>
      <c r="P122" s="19"/>
      <c r="Q122" s="19"/>
      <c r="R122" s="19"/>
      <c r="S122" s="19"/>
    </row>
    <row r="123" spans="1:19" x14ac:dyDescent="0.3">
      <c r="A123" s="38"/>
      <c r="B123" s="23"/>
      <c r="C123" s="23" t="s">
        <v>1222</v>
      </c>
      <c r="D123" s="25">
        <v>1</v>
      </c>
      <c r="E123" s="25" t="s">
        <v>218</v>
      </c>
      <c r="F123" s="24"/>
      <c r="G123" s="23"/>
      <c r="H123" s="54"/>
      <c r="I123" s="54"/>
      <c r="J123" s="54"/>
      <c r="K123" s="54"/>
      <c r="P123" s="19"/>
      <c r="Q123" s="19"/>
      <c r="R123" s="19"/>
      <c r="S123" s="19"/>
    </row>
    <row r="124" spans="1:19" x14ac:dyDescent="0.3">
      <c r="A124" s="38"/>
      <c r="B124" s="23"/>
      <c r="C124" s="23" t="s">
        <v>323</v>
      </c>
      <c r="D124" s="25">
        <v>1</v>
      </c>
      <c r="E124" s="25" t="s">
        <v>218</v>
      </c>
      <c r="F124" s="24"/>
      <c r="G124" s="23"/>
      <c r="H124" s="54"/>
      <c r="I124" s="54"/>
      <c r="J124" s="54"/>
      <c r="K124" s="54"/>
      <c r="P124" s="19"/>
      <c r="Q124" s="19"/>
      <c r="R124" s="19"/>
      <c r="S124" s="19"/>
    </row>
    <row r="125" spans="1:19" x14ac:dyDescent="0.3">
      <c r="A125" s="38"/>
      <c r="B125" s="23"/>
      <c r="C125" s="23" t="s">
        <v>324</v>
      </c>
      <c r="D125" s="25">
        <v>1</v>
      </c>
      <c r="E125" s="25" t="s">
        <v>218</v>
      </c>
      <c r="F125" s="23"/>
      <c r="G125" s="23"/>
      <c r="H125" s="54"/>
      <c r="I125" s="54"/>
      <c r="J125" s="54"/>
      <c r="K125" s="54"/>
      <c r="P125" s="19"/>
      <c r="Q125" s="19"/>
      <c r="R125" s="19"/>
      <c r="S125" s="19"/>
    </row>
    <row r="126" spans="1:19" ht="33" customHeight="1" x14ac:dyDescent="0.3">
      <c r="A126" s="38"/>
      <c r="B126" s="23"/>
      <c r="C126" s="23" t="s">
        <v>1223</v>
      </c>
      <c r="D126" s="25">
        <v>1</v>
      </c>
      <c r="E126" s="25" t="s">
        <v>218</v>
      </c>
      <c r="F126" s="24"/>
      <c r="G126" s="23"/>
      <c r="H126" s="54"/>
      <c r="I126" s="54"/>
      <c r="J126" s="54"/>
      <c r="K126" s="54"/>
      <c r="P126" s="19"/>
      <c r="Q126" s="19"/>
      <c r="R126" s="19"/>
      <c r="S126" s="19"/>
    </row>
    <row r="127" spans="1:19" x14ac:dyDescent="0.3">
      <c r="A127" s="38"/>
      <c r="B127" s="23"/>
      <c r="C127" s="27" t="s">
        <v>332</v>
      </c>
      <c r="D127" s="30">
        <v>1</v>
      </c>
      <c r="E127" s="30" t="s">
        <v>218</v>
      </c>
      <c r="F127" s="27"/>
      <c r="G127" s="23"/>
      <c r="H127" s="54"/>
      <c r="I127" s="54"/>
      <c r="J127" s="54"/>
      <c r="K127" s="54"/>
      <c r="P127" s="19"/>
      <c r="Q127" s="19"/>
      <c r="R127" s="19"/>
      <c r="S127" s="19"/>
    </row>
    <row r="128" spans="1:19" x14ac:dyDescent="0.3">
      <c r="A128" s="38"/>
      <c r="B128" s="23"/>
      <c r="C128" s="23" t="s">
        <v>1224</v>
      </c>
      <c r="D128" s="25">
        <v>1</v>
      </c>
      <c r="E128" s="25" t="s">
        <v>218</v>
      </c>
      <c r="F128" s="24"/>
      <c r="G128" s="23"/>
      <c r="H128" s="54"/>
      <c r="I128" s="54"/>
      <c r="J128" s="54"/>
      <c r="K128" s="54"/>
      <c r="P128" s="19"/>
      <c r="Q128" s="19"/>
      <c r="R128" s="19"/>
      <c r="S128" s="19"/>
    </row>
    <row r="129" spans="1:19" ht="30" x14ac:dyDescent="0.3">
      <c r="A129" s="38" t="s">
        <v>1225</v>
      </c>
      <c r="B129" s="24" t="s">
        <v>334</v>
      </c>
      <c r="C129" s="24" t="s">
        <v>1226</v>
      </c>
      <c r="D129" s="25">
        <v>1</v>
      </c>
      <c r="E129" s="25" t="s">
        <v>218</v>
      </c>
      <c r="F129" s="24"/>
      <c r="G129" s="24"/>
      <c r="H129" s="54"/>
      <c r="I129" s="54"/>
      <c r="J129" s="54"/>
      <c r="K129" s="54"/>
      <c r="P129" s="19"/>
      <c r="Q129" s="19"/>
      <c r="R129" s="19"/>
      <c r="S129" s="19"/>
    </row>
    <row r="130" spans="1:19" ht="30" x14ac:dyDescent="0.3">
      <c r="A130" s="38" t="s">
        <v>1227</v>
      </c>
      <c r="B130" s="24" t="s">
        <v>338</v>
      </c>
      <c r="C130" s="24" t="s">
        <v>1228</v>
      </c>
      <c r="D130" s="25">
        <v>1</v>
      </c>
      <c r="E130" s="25" t="s">
        <v>218</v>
      </c>
      <c r="F130" s="24"/>
      <c r="G130" s="24"/>
      <c r="H130" s="54"/>
      <c r="I130" s="54"/>
      <c r="J130" s="54"/>
      <c r="K130" s="54"/>
      <c r="P130" s="19"/>
      <c r="Q130" s="19"/>
      <c r="R130" s="19"/>
      <c r="S130" s="19"/>
    </row>
    <row r="131" spans="1:19" ht="45" x14ac:dyDescent="0.3">
      <c r="A131" s="38" t="s">
        <v>1229</v>
      </c>
      <c r="B131" s="23" t="s">
        <v>342</v>
      </c>
      <c r="C131" s="23" t="s">
        <v>1230</v>
      </c>
      <c r="D131" s="25">
        <v>1</v>
      </c>
      <c r="E131" s="25" t="s">
        <v>218</v>
      </c>
      <c r="F131" s="24" t="s">
        <v>1231</v>
      </c>
      <c r="G131" s="23"/>
      <c r="H131" s="54"/>
      <c r="I131" s="54"/>
      <c r="J131" s="54"/>
      <c r="K131" s="54"/>
      <c r="P131" s="19"/>
      <c r="Q131" s="19"/>
      <c r="R131" s="19"/>
      <c r="S131" s="19"/>
    </row>
    <row r="132" spans="1:19" ht="75" x14ac:dyDescent="0.3">
      <c r="A132" s="38" t="s">
        <v>1232</v>
      </c>
      <c r="B132" s="23" t="s">
        <v>346</v>
      </c>
      <c r="C132" s="23" t="s">
        <v>1233</v>
      </c>
      <c r="D132" s="25">
        <v>1</v>
      </c>
      <c r="E132" s="25" t="s">
        <v>218</v>
      </c>
      <c r="F132" s="24" t="s">
        <v>1234</v>
      </c>
      <c r="G132" s="23"/>
      <c r="H132" s="54"/>
      <c r="I132" s="54"/>
      <c r="J132" s="54"/>
      <c r="K132" s="54"/>
      <c r="P132" s="19"/>
      <c r="Q132" s="19"/>
      <c r="R132" s="19"/>
      <c r="S132" s="19"/>
    </row>
    <row r="133" spans="1:19" ht="30" x14ac:dyDescent="0.3">
      <c r="A133" s="38"/>
      <c r="B133" s="23"/>
      <c r="C133" s="23" t="s">
        <v>1235</v>
      </c>
      <c r="D133" s="25">
        <v>1</v>
      </c>
      <c r="E133" s="25" t="s">
        <v>218</v>
      </c>
      <c r="F133" s="24"/>
      <c r="G133" s="23"/>
      <c r="H133" s="54"/>
      <c r="I133" s="54"/>
      <c r="J133" s="54"/>
      <c r="K133" s="54"/>
      <c r="P133" s="19"/>
      <c r="Q133" s="19"/>
      <c r="R133" s="19"/>
      <c r="S133" s="19"/>
    </row>
    <row r="134" spans="1:19" x14ac:dyDescent="0.3">
      <c r="A134" s="38"/>
      <c r="B134" s="23"/>
      <c r="C134" s="23" t="s">
        <v>1236</v>
      </c>
      <c r="D134" s="25">
        <v>1</v>
      </c>
      <c r="E134" s="25" t="s">
        <v>218</v>
      </c>
      <c r="F134" s="24"/>
      <c r="G134" s="23"/>
      <c r="H134" s="54"/>
      <c r="I134" s="54"/>
      <c r="J134" s="54"/>
      <c r="K134" s="54"/>
      <c r="P134" s="19"/>
      <c r="Q134" s="19"/>
      <c r="R134" s="19"/>
      <c r="S134" s="19"/>
    </row>
    <row r="135" spans="1:19" x14ac:dyDescent="0.3">
      <c r="A135" s="38" t="s">
        <v>40</v>
      </c>
      <c r="B135" s="657" t="s">
        <v>3648</v>
      </c>
      <c r="C135" s="658"/>
      <c r="D135" s="658"/>
      <c r="E135" s="658"/>
      <c r="F135" s="658"/>
      <c r="G135" s="658"/>
      <c r="H135" s="54">
        <f>SUM(D136:D140)</f>
        <v>5</v>
      </c>
      <c r="I135" s="54">
        <f>COUNT(D136:D140)*2</f>
        <v>10</v>
      </c>
      <c r="J135" s="441">
        <f>H135/I135</f>
        <v>0.5</v>
      </c>
      <c r="K135" s="54"/>
      <c r="P135" s="19"/>
      <c r="Q135" s="19"/>
      <c r="R135" s="19"/>
      <c r="S135" s="19"/>
    </row>
    <row r="136" spans="1:19" ht="45" x14ac:dyDescent="0.3">
      <c r="A136" s="38" t="s">
        <v>353</v>
      </c>
      <c r="B136" s="27" t="s">
        <v>354</v>
      </c>
      <c r="C136" s="23" t="s">
        <v>1237</v>
      </c>
      <c r="D136" s="25">
        <v>1</v>
      </c>
      <c r="E136" s="25" t="s">
        <v>218</v>
      </c>
      <c r="F136" s="23" t="s">
        <v>356</v>
      </c>
      <c r="G136" s="23"/>
      <c r="H136" s="54"/>
      <c r="I136" s="54"/>
      <c r="J136" s="54"/>
      <c r="K136" s="54"/>
      <c r="P136" s="19"/>
      <c r="Q136" s="19"/>
      <c r="R136" s="19"/>
      <c r="S136" s="19"/>
    </row>
    <row r="137" spans="1:19" ht="30" x14ac:dyDescent="0.3">
      <c r="A137" s="38" t="s">
        <v>1238</v>
      </c>
      <c r="B137" s="27" t="s">
        <v>358</v>
      </c>
      <c r="C137" s="23" t="s">
        <v>1239</v>
      </c>
      <c r="D137" s="25">
        <v>1</v>
      </c>
      <c r="E137" s="25" t="s">
        <v>218</v>
      </c>
      <c r="F137" s="23"/>
      <c r="G137" s="23"/>
      <c r="H137" s="54"/>
      <c r="I137" s="54"/>
      <c r="J137" s="54"/>
      <c r="K137" s="54"/>
      <c r="P137" s="19"/>
      <c r="Q137" s="19"/>
      <c r="R137" s="19"/>
      <c r="S137" s="19"/>
    </row>
    <row r="138" spans="1:19" ht="60" x14ac:dyDescent="0.3">
      <c r="A138" s="38"/>
      <c r="B138" s="27"/>
      <c r="C138" s="23" t="s">
        <v>1240</v>
      </c>
      <c r="D138" s="25">
        <v>1</v>
      </c>
      <c r="E138" s="25" t="s">
        <v>218</v>
      </c>
      <c r="F138" s="23"/>
      <c r="G138" s="23"/>
      <c r="H138" s="54"/>
      <c r="I138" s="54"/>
      <c r="J138" s="54"/>
      <c r="K138" s="54"/>
      <c r="P138" s="19"/>
      <c r="Q138" s="19"/>
      <c r="R138" s="19"/>
      <c r="S138" s="19"/>
    </row>
    <row r="139" spans="1:19" ht="30" x14ac:dyDescent="0.3">
      <c r="A139" s="38" t="s">
        <v>360</v>
      </c>
      <c r="B139" s="27" t="s">
        <v>361</v>
      </c>
      <c r="C139" s="27" t="s">
        <v>1241</v>
      </c>
      <c r="D139" s="25">
        <v>1</v>
      </c>
      <c r="E139" s="25" t="s">
        <v>218</v>
      </c>
      <c r="F139" s="23"/>
      <c r="G139" s="23"/>
      <c r="H139" s="54"/>
      <c r="I139" s="54"/>
      <c r="J139" s="54"/>
      <c r="K139" s="54"/>
      <c r="P139" s="19"/>
      <c r="Q139" s="19"/>
      <c r="R139" s="19"/>
      <c r="S139" s="19"/>
    </row>
    <row r="140" spans="1:19" x14ac:dyDescent="0.3">
      <c r="A140" s="38"/>
      <c r="B140" s="27"/>
      <c r="C140" s="27" t="s">
        <v>1242</v>
      </c>
      <c r="D140" s="25">
        <v>1</v>
      </c>
      <c r="E140" s="25" t="s">
        <v>218</v>
      </c>
      <c r="F140" s="23"/>
      <c r="G140" s="23"/>
      <c r="H140" s="54"/>
      <c r="I140" s="54"/>
      <c r="J140" s="54"/>
      <c r="K140" s="54"/>
      <c r="P140" s="19"/>
      <c r="Q140" s="19"/>
      <c r="R140" s="19"/>
      <c r="S140" s="19"/>
    </row>
    <row r="141" spans="1:19" x14ac:dyDescent="0.3">
      <c r="A141" s="38" t="s">
        <v>41</v>
      </c>
      <c r="B141" s="681" t="s">
        <v>3530</v>
      </c>
      <c r="C141" s="681"/>
      <c r="D141" s="681"/>
      <c r="E141" s="681"/>
      <c r="F141" s="681"/>
      <c r="G141" s="681"/>
      <c r="H141" s="54">
        <f>SUM(D142:D146)</f>
        <v>5</v>
      </c>
      <c r="I141" s="54">
        <f>COUNT(D142:D146)*2</f>
        <v>10</v>
      </c>
      <c r="J141" s="441">
        <f>H141/I141</f>
        <v>0.5</v>
      </c>
      <c r="K141" s="54"/>
      <c r="P141" s="19"/>
      <c r="Q141" s="19"/>
      <c r="R141" s="19"/>
      <c r="S141" s="19"/>
    </row>
    <row r="142" spans="1:19" ht="30" x14ac:dyDescent="0.3">
      <c r="A142" s="38" t="s">
        <v>372</v>
      </c>
      <c r="B142" s="27" t="s">
        <v>364</v>
      </c>
      <c r="C142" s="23" t="s">
        <v>1243</v>
      </c>
      <c r="D142" s="25">
        <v>1</v>
      </c>
      <c r="E142" s="25" t="s">
        <v>245</v>
      </c>
      <c r="F142" s="23"/>
      <c r="G142" s="23"/>
      <c r="H142" s="54"/>
      <c r="I142" s="54"/>
      <c r="J142" s="54"/>
      <c r="K142" s="54"/>
      <c r="P142" s="19"/>
      <c r="Q142" s="19"/>
      <c r="R142" s="19"/>
      <c r="S142" s="19"/>
    </row>
    <row r="143" spans="1:19" ht="30" x14ac:dyDescent="0.3">
      <c r="A143" s="38"/>
      <c r="B143" s="27"/>
      <c r="C143" s="23" t="s">
        <v>1244</v>
      </c>
      <c r="D143" s="25">
        <v>1</v>
      </c>
      <c r="E143" s="25" t="s">
        <v>218</v>
      </c>
      <c r="F143" s="23"/>
      <c r="G143" s="23"/>
      <c r="H143" s="54"/>
      <c r="I143" s="54"/>
      <c r="J143" s="54"/>
      <c r="K143" s="54"/>
      <c r="P143" s="19"/>
      <c r="Q143" s="19"/>
      <c r="R143" s="19"/>
      <c r="S143" s="19"/>
    </row>
    <row r="144" spans="1:19" ht="30" x14ac:dyDescent="0.3">
      <c r="A144" s="38" t="s">
        <v>1915</v>
      </c>
      <c r="B144" s="27" t="s">
        <v>366</v>
      </c>
      <c r="C144" s="23" t="s">
        <v>1245</v>
      </c>
      <c r="D144" s="25">
        <v>1</v>
      </c>
      <c r="E144" s="25" t="s">
        <v>218</v>
      </c>
      <c r="F144" s="23"/>
      <c r="G144" s="23"/>
      <c r="H144" s="54"/>
      <c r="I144" s="54"/>
      <c r="J144" s="54"/>
      <c r="K144" s="54"/>
      <c r="P144" s="19"/>
      <c r="Q144" s="19"/>
      <c r="R144" s="19"/>
      <c r="S144" s="19"/>
    </row>
    <row r="145" spans="1:19" ht="45" x14ac:dyDescent="0.3">
      <c r="A145" s="38"/>
      <c r="B145" s="27"/>
      <c r="C145" s="23" t="s">
        <v>1246</v>
      </c>
      <c r="D145" s="25">
        <v>1</v>
      </c>
      <c r="E145" s="25" t="s">
        <v>243</v>
      </c>
      <c r="F145" s="23"/>
      <c r="G145" s="23"/>
      <c r="H145" s="54"/>
      <c r="I145" s="54"/>
      <c r="J145" s="54"/>
      <c r="K145" s="54"/>
      <c r="P145" s="19"/>
      <c r="Q145" s="19"/>
      <c r="R145" s="19"/>
      <c r="S145" s="19"/>
    </row>
    <row r="146" spans="1:19" ht="45" x14ac:dyDescent="0.3">
      <c r="A146" s="38" t="s">
        <v>378</v>
      </c>
      <c r="B146" s="27" t="s">
        <v>369</v>
      </c>
      <c r="C146" s="23" t="s">
        <v>370</v>
      </c>
      <c r="D146" s="25">
        <v>1</v>
      </c>
      <c r="E146" s="25" t="s">
        <v>245</v>
      </c>
      <c r="F146" s="23"/>
      <c r="G146" s="23"/>
      <c r="H146" s="54"/>
      <c r="I146" s="54"/>
      <c r="J146" s="54"/>
      <c r="K146" s="54"/>
      <c r="P146" s="19"/>
      <c r="Q146" s="19"/>
      <c r="R146" s="19"/>
      <c r="S146" s="19"/>
    </row>
    <row r="147" spans="1:19" x14ac:dyDescent="0.3">
      <c r="A147" s="38" t="s">
        <v>43</v>
      </c>
      <c r="B147" s="657" t="s">
        <v>371</v>
      </c>
      <c r="C147" s="658"/>
      <c r="D147" s="658"/>
      <c r="E147" s="658"/>
      <c r="F147" s="658"/>
      <c r="G147" s="658"/>
      <c r="H147" s="54">
        <f>SUM(D148:D159)</f>
        <v>11</v>
      </c>
      <c r="I147" s="54">
        <f>COUNT(D148:D159)*2</f>
        <v>22</v>
      </c>
      <c r="J147" s="441">
        <f>H147/I147</f>
        <v>0.5</v>
      </c>
      <c r="K147" s="54"/>
      <c r="P147" s="19"/>
      <c r="Q147" s="19"/>
      <c r="R147" s="19"/>
      <c r="S147" s="19"/>
    </row>
    <row r="148" spans="1:19" ht="30" hidden="1" x14ac:dyDescent="0.3">
      <c r="A148" s="40" t="s">
        <v>1267</v>
      </c>
      <c r="B148" s="23" t="s">
        <v>1247</v>
      </c>
      <c r="C148" s="23" t="s">
        <v>1248</v>
      </c>
      <c r="D148" s="25"/>
      <c r="E148" s="25" t="s">
        <v>243</v>
      </c>
      <c r="F148" s="24" t="s">
        <v>1249</v>
      </c>
      <c r="G148" s="23"/>
      <c r="H148" s="54"/>
      <c r="I148" s="54"/>
      <c r="J148" s="54"/>
      <c r="K148" s="54"/>
      <c r="P148" s="19"/>
      <c r="Q148" s="19"/>
      <c r="R148" s="19"/>
      <c r="S148" s="19"/>
    </row>
    <row r="149" spans="1:19" ht="30" x14ac:dyDescent="0.3">
      <c r="A149" s="38" t="s">
        <v>1271</v>
      </c>
      <c r="B149" s="23" t="s">
        <v>4077</v>
      </c>
      <c r="C149" s="23" t="s">
        <v>4538</v>
      </c>
      <c r="D149" s="25">
        <v>1</v>
      </c>
      <c r="E149" s="25" t="s">
        <v>243</v>
      </c>
      <c r="F149" s="24"/>
      <c r="G149" s="23"/>
      <c r="H149" s="54"/>
      <c r="I149" s="54"/>
      <c r="J149" s="54"/>
      <c r="K149" s="54"/>
      <c r="P149" s="19"/>
      <c r="Q149" s="19"/>
      <c r="R149" s="19"/>
      <c r="S149" s="19"/>
    </row>
    <row r="150" spans="1:19" ht="30" x14ac:dyDescent="0.3">
      <c r="A150" s="38" t="s">
        <v>1275</v>
      </c>
      <c r="B150" s="23" t="s">
        <v>379</v>
      </c>
      <c r="C150" s="23" t="s">
        <v>1250</v>
      </c>
      <c r="D150" s="25">
        <v>1</v>
      </c>
      <c r="E150" s="25" t="s">
        <v>381</v>
      </c>
      <c r="F150" s="24" t="s">
        <v>1251</v>
      </c>
      <c r="G150" s="23"/>
      <c r="H150" s="54"/>
      <c r="I150" s="54"/>
      <c r="J150" s="54"/>
      <c r="K150" s="54"/>
      <c r="P150" s="19"/>
      <c r="Q150" s="19"/>
      <c r="R150" s="19"/>
      <c r="S150" s="19"/>
    </row>
    <row r="151" spans="1:19" ht="30" x14ac:dyDescent="0.3">
      <c r="A151" s="38" t="s">
        <v>3531</v>
      </c>
      <c r="B151" s="23" t="s">
        <v>382</v>
      </c>
      <c r="C151" s="23" t="s">
        <v>1252</v>
      </c>
      <c r="D151" s="25">
        <v>1</v>
      </c>
      <c r="E151" s="25" t="s">
        <v>245</v>
      </c>
      <c r="F151" s="23"/>
      <c r="G151" s="23"/>
      <c r="H151" s="54"/>
      <c r="I151" s="54"/>
      <c r="J151" s="54"/>
      <c r="K151" s="54"/>
      <c r="P151" s="19"/>
      <c r="Q151" s="19"/>
      <c r="R151" s="19"/>
      <c r="S151" s="19"/>
    </row>
    <row r="152" spans="1:19" x14ac:dyDescent="0.3">
      <c r="A152" s="38"/>
      <c r="B152" s="23"/>
      <c r="C152" s="23" t="s">
        <v>1253</v>
      </c>
      <c r="D152" s="25">
        <v>1</v>
      </c>
      <c r="E152" s="25" t="s">
        <v>388</v>
      </c>
      <c r="F152" s="23" t="s">
        <v>1254</v>
      </c>
      <c r="G152" s="23"/>
      <c r="H152" s="54"/>
      <c r="I152" s="54"/>
      <c r="J152" s="54"/>
      <c r="K152" s="54"/>
      <c r="P152" s="19"/>
      <c r="Q152" s="19"/>
      <c r="R152" s="19"/>
      <c r="S152" s="19"/>
    </row>
    <row r="153" spans="1:19" x14ac:dyDescent="0.3">
      <c r="A153" s="38"/>
      <c r="B153" s="23"/>
      <c r="C153" s="23" t="s">
        <v>1255</v>
      </c>
      <c r="D153" s="25">
        <v>1</v>
      </c>
      <c r="E153" s="25" t="s">
        <v>388</v>
      </c>
      <c r="F153" s="23" t="s">
        <v>1256</v>
      </c>
      <c r="G153" s="23"/>
      <c r="H153" s="54"/>
      <c r="I153" s="54"/>
      <c r="J153" s="54"/>
      <c r="K153" s="54"/>
      <c r="P153" s="19"/>
      <c r="Q153" s="19"/>
      <c r="R153" s="19"/>
      <c r="S153" s="19"/>
    </row>
    <row r="154" spans="1:19" x14ac:dyDescent="0.3">
      <c r="A154" s="38"/>
      <c r="B154" s="23"/>
      <c r="C154" s="23" t="s">
        <v>1257</v>
      </c>
      <c r="D154" s="25">
        <v>1</v>
      </c>
      <c r="E154" s="25" t="s">
        <v>388</v>
      </c>
      <c r="F154" s="23"/>
      <c r="G154" s="23"/>
      <c r="H154" s="54"/>
      <c r="I154" s="54"/>
      <c r="J154" s="54"/>
      <c r="K154" s="54"/>
      <c r="P154" s="19"/>
      <c r="Q154" s="19"/>
      <c r="R154" s="19"/>
      <c r="S154" s="19"/>
    </row>
    <row r="155" spans="1:19" x14ac:dyDescent="0.3">
      <c r="A155" s="38"/>
      <c r="B155" s="23"/>
      <c r="C155" s="23" t="s">
        <v>1258</v>
      </c>
      <c r="D155" s="25">
        <v>1</v>
      </c>
      <c r="E155" s="25" t="s">
        <v>388</v>
      </c>
      <c r="F155" s="23"/>
      <c r="G155" s="23"/>
      <c r="H155" s="54"/>
      <c r="I155" s="54"/>
      <c r="J155" s="54"/>
      <c r="K155" s="54"/>
      <c r="P155" s="19"/>
      <c r="Q155" s="19"/>
      <c r="R155" s="19"/>
      <c r="S155" s="19"/>
    </row>
    <row r="156" spans="1:19" x14ac:dyDescent="0.3">
      <c r="A156" s="38"/>
      <c r="B156" s="23"/>
      <c r="C156" s="23" t="s">
        <v>1259</v>
      </c>
      <c r="D156" s="25">
        <v>1</v>
      </c>
      <c r="E156" s="25" t="s">
        <v>388</v>
      </c>
      <c r="F156" s="23"/>
      <c r="G156" s="23"/>
      <c r="H156" s="54"/>
      <c r="I156" s="54"/>
      <c r="J156" s="54"/>
      <c r="K156" s="54"/>
      <c r="P156" s="19"/>
      <c r="Q156" s="19"/>
      <c r="R156" s="19"/>
      <c r="S156" s="19"/>
    </row>
    <row r="157" spans="1:19" x14ac:dyDescent="0.3">
      <c r="A157" s="38"/>
      <c r="B157" s="23"/>
      <c r="C157" s="23" t="s">
        <v>1260</v>
      </c>
      <c r="D157" s="25">
        <v>1</v>
      </c>
      <c r="E157" s="25" t="s">
        <v>388</v>
      </c>
      <c r="F157" s="23"/>
      <c r="G157" s="23"/>
      <c r="H157" s="54"/>
      <c r="I157" s="54"/>
      <c r="J157" s="54"/>
      <c r="K157" s="54"/>
      <c r="P157" s="19"/>
      <c r="Q157" s="19"/>
      <c r="R157" s="19"/>
      <c r="S157" s="19"/>
    </row>
    <row r="158" spans="1:19" x14ac:dyDescent="0.3">
      <c r="A158" s="38" t="s">
        <v>3532</v>
      </c>
      <c r="B158" s="23" t="s">
        <v>384</v>
      </c>
      <c r="C158" s="23" t="s">
        <v>1261</v>
      </c>
      <c r="D158" s="25">
        <v>1</v>
      </c>
      <c r="E158" s="25" t="s">
        <v>388</v>
      </c>
      <c r="F158" s="23"/>
      <c r="G158" s="23"/>
      <c r="H158" s="54"/>
      <c r="I158" s="54"/>
      <c r="J158" s="54"/>
      <c r="K158" s="54"/>
      <c r="P158" s="19"/>
      <c r="Q158" s="19"/>
      <c r="R158" s="19"/>
      <c r="S158" s="19"/>
    </row>
    <row r="159" spans="1:19" x14ac:dyDescent="0.3">
      <c r="A159" s="38"/>
      <c r="B159" s="23"/>
      <c r="C159" s="23" t="s">
        <v>1262</v>
      </c>
      <c r="D159" s="25">
        <v>1</v>
      </c>
      <c r="E159" s="25" t="s">
        <v>388</v>
      </c>
      <c r="F159" s="23"/>
      <c r="G159" s="23"/>
      <c r="H159" s="54"/>
      <c r="I159" s="54"/>
      <c r="J159" s="54"/>
      <c r="K159" s="54"/>
      <c r="P159" s="19"/>
      <c r="Q159" s="19"/>
      <c r="R159" s="19"/>
      <c r="S159" s="19"/>
    </row>
    <row r="160" spans="1:19" x14ac:dyDescent="0.3">
      <c r="A160" s="38" t="s">
        <v>44</v>
      </c>
      <c r="B160" s="657" t="s">
        <v>4552</v>
      </c>
      <c r="C160" s="658"/>
      <c r="D160" s="658"/>
      <c r="E160" s="658"/>
      <c r="F160" s="658"/>
      <c r="G160" s="658"/>
      <c r="H160" s="54">
        <f>SUM(D161:D165)</f>
        <v>5</v>
      </c>
      <c r="I160" s="54">
        <f>COUNT(D161:D165)*2</f>
        <v>10</v>
      </c>
      <c r="J160" s="441">
        <f>H160/I160</f>
        <v>0.5</v>
      </c>
      <c r="K160" s="54"/>
      <c r="P160" s="19"/>
      <c r="Q160" s="19"/>
      <c r="R160" s="19"/>
      <c r="S160" s="19"/>
    </row>
    <row r="161" spans="1:19" ht="30" x14ac:dyDescent="0.3">
      <c r="A161" s="38" t="s">
        <v>1278</v>
      </c>
      <c r="B161" s="23" t="s">
        <v>393</v>
      </c>
      <c r="C161" s="23" t="s">
        <v>1268</v>
      </c>
      <c r="D161" s="25">
        <v>1</v>
      </c>
      <c r="E161" s="25" t="s">
        <v>395</v>
      </c>
      <c r="F161" s="24" t="s">
        <v>1269</v>
      </c>
      <c r="G161" s="23"/>
      <c r="H161" s="54"/>
      <c r="I161" s="54"/>
      <c r="J161" s="54"/>
      <c r="K161" s="54"/>
      <c r="P161" s="19"/>
      <c r="Q161" s="19"/>
      <c r="R161" s="19"/>
      <c r="S161" s="19"/>
    </row>
    <row r="162" spans="1:19" ht="30" x14ac:dyDescent="0.3">
      <c r="A162" s="38"/>
      <c r="B162" s="23"/>
      <c r="C162" s="23" t="s">
        <v>1270</v>
      </c>
      <c r="D162" s="25">
        <v>1</v>
      </c>
      <c r="E162" s="25" t="s">
        <v>395</v>
      </c>
      <c r="F162" s="24"/>
      <c r="G162" s="23"/>
      <c r="H162" s="54"/>
      <c r="I162" s="54"/>
      <c r="J162" s="54"/>
      <c r="K162" s="54"/>
      <c r="P162" s="19"/>
      <c r="Q162" s="19"/>
      <c r="R162" s="19"/>
      <c r="S162" s="19"/>
    </row>
    <row r="163" spans="1:19" ht="30" x14ac:dyDescent="0.3">
      <c r="A163" s="38" t="s">
        <v>1281</v>
      </c>
      <c r="B163" s="23" t="s">
        <v>413</v>
      </c>
      <c r="C163" s="23" t="s">
        <v>1272</v>
      </c>
      <c r="D163" s="25">
        <v>1</v>
      </c>
      <c r="E163" s="25" t="s">
        <v>395</v>
      </c>
      <c r="F163" s="24" t="s">
        <v>1273</v>
      </c>
      <c r="G163" s="23"/>
      <c r="H163" s="54"/>
      <c r="I163" s="54"/>
      <c r="J163" s="54"/>
      <c r="K163" s="54"/>
      <c r="P163" s="19"/>
      <c r="Q163" s="19"/>
      <c r="R163" s="19"/>
      <c r="S163" s="19"/>
    </row>
    <row r="164" spans="1:19" x14ac:dyDescent="0.3">
      <c r="A164" s="38"/>
      <c r="B164" s="23"/>
      <c r="C164" s="23" t="s">
        <v>1274</v>
      </c>
      <c r="D164" s="25">
        <v>1</v>
      </c>
      <c r="E164" s="25" t="s">
        <v>395</v>
      </c>
      <c r="F164" s="24"/>
      <c r="G164" s="23"/>
      <c r="H164" s="54"/>
      <c r="I164" s="54"/>
      <c r="J164" s="54"/>
      <c r="K164" s="54"/>
      <c r="P164" s="19"/>
      <c r="Q164" s="19"/>
      <c r="R164" s="19"/>
      <c r="S164" s="19"/>
    </row>
    <row r="165" spans="1:19" ht="45" x14ac:dyDescent="0.3">
      <c r="A165" s="38" t="s">
        <v>1715</v>
      </c>
      <c r="B165" s="27" t="s">
        <v>420</v>
      </c>
      <c r="C165" s="23" t="s">
        <v>1276</v>
      </c>
      <c r="D165" s="25">
        <v>1</v>
      </c>
      <c r="E165" s="25" t="s">
        <v>395</v>
      </c>
      <c r="F165" s="23" t="s">
        <v>1277</v>
      </c>
      <c r="G165" s="23"/>
      <c r="H165" s="54"/>
      <c r="I165" s="54"/>
      <c r="J165" s="54"/>
      <c r="K165" s="54"/>
      <c r="P165" s="19"/>
      <c r="Q165" s="19"/>
      <c r="R165" s="19"/>
      <c r="S165" s="19"/>
    </row>
    <row r="166" spans="1:19" x14ac:dyDescent="0.3">
      <c r="A166" s="38" t="s">
        <v>3533</v>
      </c>
      <c r="B166" s="657" t="s">
        <v>45</v>
      </c>
      <c r="C166" s="658"/>
      <c r="D166" s="658"/>
      <c r="E166" s="658"/>
      <c r="F166" s="658"/>
      <c r="G166" s="658"/>
      <c r="H166" s="54">
        <f>SUM(D167:D175)</f>
        <v>9</v>
      </c>
      <c r="I166" s="54">
        <f>COUNT(D167:D175)*2</f>
        <v>18</v>
      </c>
      <c r="J166" s="441">
        <f>H166/I166</f>
        <v>0.5</v>
      </c>
      <c r="K166" s="54"/>
      <c r="P166" s="19"/>
      <c r="Q166" s="19"/>
      <c r="R166" s="19"/>
      <c r="S166" s="19"/>
    </row>
    <row r="167" spans="1:19" ht="30" x14ac:dyDescent="0.3">
      <c r="A167" s="38" t="s">
        <v>3534</v>
      </c>
      <c r="B167" s="23" t="s">
        <v>424</v>
      </c>
      <c r="C167" s="23" t="s">
        <v>1279</v>
      </c>
      <c r="D167" s="25">
        <v>1</v>
      </c>
      <c r="E167" s="25" t="s">
        <v>218</v>
      </c>
      <c r="F167" s="24" t="s">
        <v>1280</v>
      </c>
      <c r="G167" s="23"/>
      <c r="H167" s="54"/>
      <c r="I167" s="54"/>
      <c r="J167" s="54"/>
      <c r="K167" s="54"/>
      <c r="P167" s="19"/>
      <c r="Q167" s="19"/>
      <c r="R167" s="19"/>
      <c r="S167" s="19"/>
    </row>
    <row r="168" spans="1:19" ht="45" x14ac:dyDescent="0.3">
      <c r="A168" s="38" t="s">
        <v>3535</v>
      </c>
      <c r="B168" s="23" t="s">
        <v>429</v>
      </c>
      <c r="C168" s="23" t="s">
        <v>1282</v>
      </c>
      <c r="D168" s="25">
        <v>1</v>
      </c>
      <c r="E168" s="25" t="s">
        <v>218</v>
      </c>
      <c r="F168" s="24" t="s">
        <v>1283</v>
      </c>
      <c r="G168" s="23"/>
      <c r="H168" s="54"/>
      <c r="I168" s="54"/>
      <c r="J168" s="54"/>
      <c r="K168" s="54"/>
      <c r="P168" s="19"/>
      <c r="Q168" s="19"/>
      <c r="R168" s="19"/>
      <c r="S168" s="19"/>
    </row>
    <row r="169" spans="1:19" ht="30" x14ac:dyDescent="0.3">
      <c r="A169" s="38"/>
      <c r="B169" s="23"/>
      <c r="C169" s="23" t="s">
        <v>1284</v>
      </c>
      <c r="D169" s="25">
        <v>1</v>
      </c>
      <c r="E169" s="25" t="s">
        <v>218</v>
      </c>
      <c r="F169" s="24" t="s">
        <v>1285</v>
      </c>
      <c r="G169" s="23"/>
      <c r="H169" s="54"/>
      <c r="I169" s="54"/>
      <c r="J169" s="54"/>
      <c r="K169" s="54"/>
      <c r="P169" s="19"/>
      <c r="Q169" s="19"/>
      <c r="R169" s="19"/>
      <c r="S169" s="19"/>
    </row>
    <row r="170" spans="1:19" ht="30" x14ac:dyDescent="0.3">
      <c r="A170" s="38"/>
      <c r="B170" s="23"/>
      <c r="C170" s="23" t="s">
        <v>1286</v>
      </c>
      <c r="D170" s="25">
        <v>1</v>
      </c>
      <c r="E170" s="25" t="s">
        <v>218</v>
      </c>
      <c r="F170" s="24" t="s">
        <v>1287</v>
      </c>
      <c r="G170" s="23"/>
      <c r="H170" s="54"/>
      <c r="I170" s="54"/>
      <c r="J170" s="54"/>
      <c r="K170" s="54"/>
      <c r="P170" s="19"/>
      <c r="Q170" s="19"/>
      <c r="R170" s="19"/>
      <c r="S170" s="19"/>
    </row>
    <row r="171" spans="1:19" ht="30" x14ac:dyDescent="0.3">
      <c r="A171" s="38" t="s">
        <v>3538</v>
      </c>
      <c r="B171" s="23" t="s">
        <v>441</v>
      </c>
      <c r="C171" s="23" t="s">
        <v>442</v>
      </c>
      <c r="D171" s="25">
        <v>1</v>
      </c>
      <c r="E171" s="25" t="s">
        <v>221</v>
      </c>
      <c r="F171" s="23" t="s">
        <v>1288</v>
      </c>
      <c r="G171" s="23"/>
      <c r="H171" s="54"/>
      <c r="I171" s="54"/>
      <c r="J171" s="54"/>
      <c r="K171" s="54"/>
      <c r="P171" s="19"/>
      <c r="Q171" s="19"/>
      <c r="R171" s="19"/>
      <c r="S171" s="19"/>
    </row>
    <row r="172" spans="1:19" ht="30" x14ac:dyDescent="0.3">
      <c r="A172" s="38" t="s">
        <v>3539</v>
      </c>
      <c r="B172" s="23" t="s">
        <v>444</v>
      </c>
      <c r="C172" s="23" t="s">
        <v>1289</v>
      </c>
      <c r="D172" s="25">
        <v>1</v>
      </c>
      <c r="E172" s="25" t="s">
        <v>221</v>
      </c>
      <c r="F172" s="23" t="s">
        <v>1290</v>
      </c>
      <c r="G172" s="23"/>
      <c r="H172" s="54"/>
      <c r="I172" s="54"/>
      <c r="J172" s="54"/>
      <c r="K172" s="54"/>
      <c r="P172" s="19"/>
      <c r="Q172" s="19"/>
      <c r="R172" s="19"/>
      <c r="S172" s="19"/>
    </row>
    <row r="173" spans="1:19" ht="30" x14ac:dyDescent="0.3">
      <c r="A173" s="38"/>
      <c r="B173" s="23"/>
      <c r="C173" s="23" t="s">
        <v>445</v>
      </c>
      <c r="D173" s="25">
        <v>1</v>
      </c>
      <c r="E173" s="25" t="s">
        <v>221</v>
      </c>
      <c r="F173" s="23" t="s">
        <v>1291</v>
      </c>
      <c r="G173" s="23"/>
      <c r="H173" s="54"/>
      <c r="I173" s="54"/>
      <c r="J173" s="54"/>
      <c r="K173" s="54"/>
      <c r="P173" s="19"/>
      <c r="Q173" s="19"/>
      <c r="R173" s="19"/>
      <c r="S173" s="19"/>
    </row>
    <row r="174" spans="1:19" ht="30" x14ac:dyDescent="0.3">
      <c r="A174" s="38" t="s">
        <v>3540</v>
      </c>
      <c r="B174" s="23" t="s">
        <v>447</v>
      </c>
      <c r="C174" s="23" t="s">
        <v>1292</v>
      </c>
      <c r="D174" s="25">
        <v>1</v>
      </c>
      <c r="E174" s="25" t="s">
        <v>221</v>
      </c>
      <c r="F174" s="23" t="s">
        <v>1293</v>
      </c>
      <c r="G174" s="23"/>
      <c r="H174" s="54"/>
      <c r="I174" s="54"/>
      <c r="J174" s="54"/>
      <c r="K174" s="54"/>
      <c r="P174" s="19"/>
      <c r="Q174" s="19"/>
      <c r="R174" s="19"/>
      <c r="S174" s="19"/>
    </row>
    <row r="175" spans="1:19" ht="30" x14ac:dyDescent="0.3">
      <c r="A175" s="38"/>
      <c r="B175" s="23"/>
      <c r="C175" s="23" t="s">
        <v>1294</v>
      </c>
      <c r="D175" s="25">
        <v>1</v>
      </c>
      <c r="E175" s="25" t="s">
        <v>221</v>
      </c>
      <c r="F175" s="24" t="s">
        <v>1295</v>
      </c>
      <c r="G175" s="23"/>
      <c r="H175" s="54"/>
      <c r="I175" s="54"/>
      <c r="J175" s="54"/>
      <c r="K175" s="54"/>
      <c r="P175" s="19"/>
      <c r="Q175" s="19"/>
      <c r="R175" s="19"/>
      <c r="S175" s="19"/>
    </row>
    <row r="176" spans="1:19" ht="30.5" customHeight="1" x14ac:dyDescent="0.3">
      <c r="A176" s="156" t="s">
        <v>3541</v>
      </c>
      <c r="B176" s="661" t="s">
        <v>4251</v>
      </c>
      <c r="C176" s="662"/>
      <c r="D176" s="662"/>
      <c r="E176" s="662"/>
      <c r="F176" s="662"/>
      <c r="G176" s="663"/>
      <c r="H176" s="54">
        <f>SUM(D177:D189)</f>
        <v>13</v>
      </c>
      <c r="I176" s="54">
        <f>COUNT(D177:D189)*2</f>
        <v>26</v>
      </c>
      <c r="J176" s="54"/>
      <c r="K176" s="54"/>
      <c r="P176" s="19"/>
      <c r="Q176" s="19"/>
      <c r="R176" s="19"/>
      <c r="S176" s="19"/>
    </row>
    <row r="177" spans="1:19" ht="60" x14ac:dyDescent="0.3">
      <c r="A177" s="156" t="s">
        <v>3542</v>
      </c>
      <c r="B177" s="99" t="s">
        <v>3695</v>
      </c>
      <c r="C177" s="99" t="s">
        <v>3696</v>
      </c>
      <c r="D177" s="25">
        <v>1</v>
      </c>
      <c r="E177" s="100" t="s">
        <v>247</v>
      </c>
      <c r="F177" s="99" t="s">
        <v>4266</v>
      </c>
      <c r="G177" s="158"/>
      <c r="H177" s="54"/>
      <c r="I177" s="54"/>
      <c r="J177" s="54"/>
      <c r="K177" s="54"/>
      <c r="P177" s="19"/>
      <c r="Q177" s="19"/>
      <c r="R177" s="19"/>
      <c r="S177" s="19"/>
    </row>
    <row r="178" spans="1:19" ht="45" x14ac:dyDescent="0.3">
      <c r="A178" s="156" t="s">
        <v>3543</v>
      </c>
      <c r="B178" s="99" t="s">
        <v>3697</v>
      </c>
      <c r="C178" s="99" t="s">
        <v>3698</v>
      </c>
      <c r="D178" s="25">
        <v>1</v>
      </c>
      <c r="E178" s="100" t="s">
        <v>247</v>
      </c>
      <c r="F178" s="99" t="s">
        <v>4032</v>
      </c>
      <c r="G178" s="158"/>
      <c r="H178" s="54"/>
      <c r="I178" s="54"/>
      <c r="J178" s="54"/>
      <c r="K178" s="54"/>
      <c r="P178" s="19"/>
      <c r="Q178" s="19"/>
      <c r="R178" s="19"/>
      <c r="S178" s="19"/>
    </row>
    <row r="179" spans="1:19" ht="30" x14ac:dyDescent="0.3">
      <c r="A179" s="156" t="s">
        <v>4113</v>
      </c>
      <c r="B179" s="200" t="s">
        <v>3700</v>
      </c>
      <c r="C179" s="196" t="s">
        <v>4253</v>
      </c>
      <c r="D179" s="25">
        <v>1</v>
      </c>
      <c r="E179" s="197" t="s">
        <v>388</v>
      </c>
      <c r="F179" s="196" t="s">
        <v>4254</v>
      </c>
      <c r="G179" s="158"/>
      <c r="H179" s="54"/>
      <c r="I179" s="54"/>
      <c r="J179" s="54"/>
      <c r="K179" s="54"/>
      <c r="P179" s="19"/>
      <c r="Q179" s="19"/>
      <c r="R179" s="19"/>
      <c r="S179" s="19"/>
    </row>
    <row r="180" spans="1:19" x14ac:dyDescent="0.3">
      <c r="A180" s="156"/>
      <c r="B180" s="200"/>
      <c r="C180" s="200" t="s">
        <v>4197</v>
      </c>
      <c r="D180" s="25">
        <v>1</v>
      </c>
      <c r="E180" s="159" t="s">
        <v>388</v>
      </c>
      <c r="F180" s="200"/>
      <c r="G180" s="158"/>
      <c r="H180" s="54"/>
      <c r="I180" s="54"/>
      <c r="J180" s="54"/>
      <c r="K180" s="54"/>
      <c r="P180" s="19"/>
      <c r="Q180" s="19"/>
      <c r="R180" s="19"/>
      <c r="S180" s="19"/>
    </row>
    <row r="181" spans="1:19" x14ac:dyDescent="0.3">
      <c r="A181" s="156"/>
      <c r="B181" s="99"/>
      <c r="C181" s="99" t="s">
        <v>390</v>
      </c>
      <c r="D181" s="25">
        <v>1</v>
      </c>
      <c r="E181" s="100" t="s">
        <v>388</v>
      </c>
      <c r="F181" s="99"/>
      <c r="G181" s="158"/>
      <c r="H181" s="54"/>
      <c r="I181" s="54"/>
      <c r="J181" s="54"/>
      <c r="K181" s="54"/>
      <c r="P181" s="19"/>
      <c r="Q181" s="19"/>
      <c r="R181" s="19"/>
      <c r="S181" s="19"/>
    </row>
    <row r="182" spans="1:19" x14ac:dyDescent="0.3">
      <c r="A182" s="156"/>
      <c r="B182" s="99"/>
      <c r="C182" s="99" t="s">
        <v>1263</v>
      </c>
      <c r="D182" s="25">
        <v>1</v>
      </c>
      <c r="E182" s="100" t="s">
        <v>388</v>
      </c>
      <c r="F182" s="99"/>
      <c r="G182" s="158"/>
      <c r="H182" s="54"/>
      <c r="I182" s="54"/>
      <c r="J182" s="54"/>
      <c r="K182" s="54"/>
      <c r="P182" s="19"/>
      <c r="Q182" s="19"/>
      <c r="R182" s="19"/>
      <c r="S182" s="19"/>
    </row>
    <row r="183" spans="1:19" x14ac:dyDescent="0.3">
      <c r="A183" s="156"/>
      <c r="B183" s="99"/>
      <c r="C183" s="99" t="s">
        <v>4391</v>
      </c>
      <c r="D183" s="25">
        <v>1</v>
      </c>
      <c r="E183" s="100" t="s">
        <v>388</v>
      </c>
      <c r="F183" s="99"/>
      <c r="G183" s="158"/>
      <c r="H183" s="54"/>
      <c r="I183" s="54"/>
      <c r="J183" s="54"/>
      <c r="K183" s="54"/>
      <c r="P183" s="19"/>
      <c r="Q183" s="19"/>
      <c r="R183" s="19"/>
      <c r="S183" s="19"/>
    </row>
    <row r="184" spans="1:19" x14ac:dyDescent="0.3">
      <c r="A184" s="156"/>
      <c r="B184" s="99"/>
      <c r="C184" s="99" t="s">
        <v>1264</v>
      </c>
      <c r="D184" s="25">
        <v>1</v>
      </c>
      <c r="E184" s="100" t="s">
        <v>388</v>
      </c>
      <c r="F184" s="99"/>
      <c r="G184" s="158"/>
      <c r="H184" s="54"/>
      <c r="I184" s="54"/>
      <c r="J184" s="54"/>
      <c r="K184" s="54"/>
      <c r="P184" s="19"/>
      <c r="Q184" s="19"/>
      <c r="R184" s="19"/>
      <c r="S184" s="19"/>
    </row>
    <row r="185" spans="1:19" ht="60" x14ac:dyDescent="0.3">
      <c r="A185" s="156" t="s">
        <v>4114</v>
      </c>
      <c r="B185" s="99" t="s">
        <v>3707</v>
      </c>
      <c r="C185" s="99" t="s">
        <v>4392</v>
      </c>
      <c r="D185" s="25">
        <v>1</v>
      </c>
      <c r="E185" s="100" t="s">
        <v>388</v>
      </c>
      <c r="F185" s="99" t="s">
        <v>4255</v>
      </c>
      <c r="G185" s="158"/>
      <c r="H185" s="54"/>
      <c r="I185" s="54"/>
      <c r="J185" s="54"/>
      <c r="K185" s="54"/>
      <c r="P185" s="19"/>
      <c r="Q185" s="19"/>
      <c r="R185" s="19"/>
      <c r="S185" s="19"/>
    </row>
    <row r="186" spans="1:19" ht="60" x14ac:dyDescent="0.3">
      <c r="A186" s="156"/>
      <c r="B186" s="99"/>
      <c r="C186" s="99" t="s">
        <v>4393</v>
      </c>
      <c r="D186" s="25">
        <v>1</v>
      </c>
      <c r="E186" s="100" t="s">
        <v>388</v>
      </c>
      <c r="F186" s="99" t="s">
        <v>4255</v>
      </c>
      <c r="G186" s="158"/>
      <c r="H186" s="54"/>
      <c r="I186" s="54"/>
      <c r="J186" s="54"/>
      <c r="K186" s="54"/>
      <c r="P186" s="19"/>
      <c r="Q186" s="19"/>
      <c r="R186" s="19"/>
      <c r="S186" s="19"/>
    </row>
    <row r="187" spans="1:19" ht="60" x14ac:dyDescent="0.3">
      <c r="A187" s="156"/>
      <c r="B187" s="99"/>
      <c r="C187" s="99" t="s">
        <v>1265</v>
      </c>
      <c r="D187" s="25">
        <v>1</v>
      </c>
      <c r="E187" s="100" t="s">
        <v>388</v>
      </c>
      <c r="F187" s="99" t="s">
        <v>4255</v>
      </c>
      <c r="G187" s="158"/>
      <c r="H187" s="54"/>
      <c r="I187" s="54"/>
      <c r="J187" s="54"/>
      <c r="K187" s="54"/>
      <c r="P187" s="19"/>
      <c r="Q187" s="19"/>
      <c r="R187" s="19"/>
      <c r="S187" s="19"/>
    </row>
    <row r="188" spans="1:19" ht="60" x14ac:dyDescent="0.3">
      <c r="A188" s="156"/>
      <c r="B188" s="99"/>
      <c r="C188" s="99" t="s">
        <v>1266</v>
      </c>
      <c r="D188" s="25">
        <v>1</v>
      </c>
      <c r="E188" s="100" t="s">
        <v>388</v>
      </c>
      <c r="F188" s="99" t="s">
        <v>4255</v>
      </c>
      <c r="G188" s="158"/>
      <c r="H188" s="54"/>
      <c r="I188" s="54"/>
      <c r="J188" s="54"/>
      <c r="K188" s="54"/>
      <c r="P188" s="19"/>
      <c r="Q188" s="19"/>
      <c r="R188" s="19"/>
      <c r="S188" s="19"/>
    </row>
    <row r="189" spans="1:19" x14ac:dyDescent="0.3">
      <c r="A189" s="51"/>
      <c r="B189" s="52"/>
      <c r="C189" s="23" t="s">
        <v>1266</v>
      </c>
      <c r="D189" s="25">
        <v>1</v>
      </c>
      <c r="E189" s="25" t="s">
        <v>388</v>
      </c>
      <c r="F189" s="24"/>
      <c r="G189" s="23"/>
      <c r="H189" s="54"/>
      <c r="I189" s="54"/>
      <c r="J189" s="54"/>
      <c r="K189" s="54"/>
      <c r="P189" s="19"/>
      <c r="Q189" s="19"/>
      <c r="R189" s="19"/>
      <c r="S189" s="19"/>
    </row>
    <row r="190" spans="1:19" ht="15" customHeight="1" x14ac:dyDescent="0.3">
      <c r="A190" s="51"/>
      <c r="B190" s="694" t="s">
        <v>455</v>
      </c>
      <c r="C190" s="695"/>
      <c r="D190" s="695"/>
      <c r="E190" s="695"/>
      <c r="F190" s="695"/>
      <c r="G190" s="696"/>
      <c r="H190" s="54">
        <f>H191+H194+H207+H214+H226+H229+H231</f>
        <v>31</v>
      </c>
      <c r="I190" s="54">
        <f>I191+I194+I207+I214+I226+I229+I231</f>
        <v>62</v>
      </c>
      <c r="J190" s="54"/>
      <c r="K190" s="54"/>
      <c r="P190" s="19"/>
      <c r="Q190" s="19"/>
      <c r="R190" s="19"/>
      <c r="S190" s="19"/>
    </row>
    <row r="191" spans="1:19" x14ac:dyDescent="0.3">
      <c r="A191" s="38" t="s">
        <v>47</v>
      </c>
      <c r="B191" s="686" t="s">
        <v>48</v>
      </c>
      <c r="C191" s="687"/>
      <c r="D191" s="687"/>
      <c r="E191" s="687"/>
      <c r="F191" s="687"/>
      <c r="G191" s="688"/>
      <c r="H191" s="54">
        <f>SUM(D192:D193)</f>
        <v>2</v>
      </c>
      <c r="I191" s="54">
        <f>COUNT(D192:D193)*2</f>
        <v>4</v>
      </c>
      <c r="J191" s="54"/>
      <c r="K191" s="54"/>
      <c r="P191" s="19"/>
      <c r="Q191" s="19"/>
      <c r="R191" s="19"/>
      <c r="S191" s="19"/>
    </row>
    <row r="192" spans="1:19" ht="30" x14ac:dyDescent="0.3">
      <c r="A192" s="38" t="s">
        <v>1296</v>
      </c>
      <c r="B192" s="27" t="s">
        <v>458</v>
      </c>
      <c r="C192" s="23" t="s">
        <v>459</v>
      </c>
      <c r="D192" s="25">
        <v>1</v>
      </c>
      <c r="E192" s="25" t="s">
        <v>388</v>
      </c>
      <c r="F192" s="23"/>
      <c r="G192" s="23"/>
      <c r="H192" s="54"/>
      <c r="I192" s="54"/>
      <c r="J192" s="54"/>
      <c r="K192" s="54"/>
      <c r="P192" s="19"/>
      <c r="Q192" s="19"/>
      <c r="R192" s="19"/>
      <c r="S192" s="19"/>
    </row>
    <row r="193" spans="1:19" ht="30" x14ac:dyDescent="0.3">
      <c r="A193" s="38" t="s">
        <v>1297</v>
      </c>
      <c r="B193" s="23" t="s">
        <v>463</v>
      </c>
      <c r="C193" s="23" t="s">
        <v>464</v>
      </c>
      <c r="D193" s="25">
        <v>1</v>
      </c>
      <c r="E193" s="25" t="s">
        <v>465</v>
      </c>
      <c r="F193" s="24" t="s">
        <v>1298</v>
      </c>
      <c r="G193" s="23"/>
      <c r="H193" s="54"/>
      <c r="I193" s="54"/>
      <c r="J193" s="54"/>
      <c r="K193" s="54"/>
      <c r="P193" s="19"/>
      <c r="Q193" s="19"/>
      <c r="R193" s="19"/>
      <c r="S193" s="19"/>
    </row>
    <row r="194" spans="1:19" x14ac:dyDescent="0.3">
      <c r="A194" s="38" t="s">
        <v>49</v>
      </c>
      <c r="B194" s="686" t="s">
        <v>472</v>
      </c>
      <c r="C194" s="687"/>
      <c r="D194" s="687"/>
      <c r="E194" s="687"/>
      <c r="F194" s="687"/>
      <c r="G194" s="688"/>
      <c r="H194" s="54">
        <f>SUM(D195:D205)</f>
        <v>11</v>
      </c>
      <c r="I194" s="54">
        <f>COUNT(D195:D205)*2</f>
        <v>22</v>
      </c>
      <c r="J194" s="54"/>
      <c r="K194" s="54"/>
      <c r="P194" s="19"/>
      <c r="Q194" s="19"/>
      <c r="R194" s="19"/>
      <c r="S194" s="19"/>
    </row>
    <row r="195" spans="1:19" ht="45" x14ac:dyDescent="0.3">
      <c r="A195" s="38" t="s">
        <v>1299</v>
      </c>
      <c r="B195" s="23" t="s">
        <v>1300</v>
      </c>
      <c r="C195" s="23" t="s">
        <v>1301</v>
      </c>
      <c r="D195" s="25">
        <v>1</v>
      </c>
      <c r="E195" s="25" t="s">
        <v>388</v>
      </c>
      <c r="F195" s="24" t="s">
        <v>1302</v>
      </c>
      <c r="G195" s="23"/>
      <c r="H195" s="54"/>
      <c r="I195" s="54"/>
      <c r="J195" s="54"/>
      <c r="K195" s="54"/>
      <c r="P195" s="19"/>
      <c r="Q195" s="19"/>
      <c r="R195" s="19"/>
      <c r="S195" s="19"/>
    </row>
    <row r="196" spans="1:19" ht="30" x14ac:dyDescent="0.3">
      <c r="A196" s="38" t="s">
        <v>1303</v>
      </c>
      <c r="B196" s="24" t="s">
        <v>474</v>
      </c>
      <c r="C196" s="24" t="s">
        <v>475</v>
      </c>
      <c r="D196" s="25">
        <v>1</v>
      </c>
      <c r="E196" s="25" t="s">
        <v>218</v>
      </c>
      <c r="F196" s="24"/>
      <c r="G196" s="24"/>
      <c r="H196" s="54"/>
      <c r="I196" s="54"/>
      <c r="J196" s="54"/>
      <c r="K196" s="54"/>
      <c r="P196" s="19"/>
      <c r="Q196" s="19"/>
      <c r="R196" s="19"/>
      <c r="S196" s="19"/>
    </row>
    <row r="197" spans="1:19" ht="30" x14ac:dyDescent="0.3">
      <c r="A197" s="38"/>
      <c r="B197" s="23"/>
      <c r="C197" s="23" t="s">
        <v>1304</v>
      </c>
      <c r="D197" s="25">
        <v>1</v>
      </c>
      <c r="E197" s="25" t="s">
        <v>218</v>
      </c>
      <c r="F197" s="23"/>
      <c r="G197" s="23"/>
      <c r="H197" s="54"/>
      <c r="I197" s="54"/>
      <c r="J197" s="54"/>
      <c r="K197" s="54"/>
      <c r="P197" s="19"/>
      <c r="Q197" s="19"/>
      <c r="R197" s="19"/>
      <c r="S197" s="19"/>
    </row>
    <row r="198" spans="1:19" ht="30" x14ac:dyDescent="0.3">
      <c r="A198" s="38" t="s">
        <v>1305</v>
      </c>
      <c r="B198" s="23" t="s">
        <v>478</v>
      </c>
      <c r="C198" s="23" t="s">
        <v>1306</v>
      </c>
      <c r="D198" s="25">
        <v>1</v>
      </c>
      <c r="E198" s="25" t="s">
        <v>243</v>
      </c>
      <c r="F198" s="23"/>
      <c r="G198" s="23"/>
      <c r="H198" s="54"/>
      <c r="I198" s="54"/>
      <c r="J198" s="54"/>
      <c r="K198" s="54"/>
      <c r="P198" s="19"/>
      <c r="Q198" s="19"/>
      <c r="R198" s="19"/>
      <c r="S198" s="19"/>
    </row>
    <row r="199" spans="1:19" x14ac:dyDescent="0.3">
      <c r="A199" s="38"/>
      <c r="B199" s="23"/>
      <c r="C199" s="23" t="s">
        <v>1307</v>
      </c>
      <c r="D199" s="25">
        <v>1</v>
      </c>
      <c r="E199" s="25" t="s">
        <v>243</v>
      </c>
      <c r="F199" s="23"/>
      <c r="G199" s="23"/>
      <c r="H199" s="54"/>
      <c r="I199" s="54"/>
      <c r="J199" s="54"/>
      <c r="K199" s="54"/>
      <c r="P199" s="19"/>
      <c r="Q199" s="19"/>
      <c r="R199" s="19"/>
      <c r="S199" s="19"/>
    </row>
    <row r="200" spans="1:19" ht="30" x14ac:dyDescent="0.3">
      <c r="A200" s="38" t="s">
        <v>1308</v>
      </c>
      <c r="B200" s="27" t="s">
        <v>482</v>
      </c>
      <c r="C200" s="23" t="s">
        <v>1309</v>
      </c>
      <c r="D200" s="25">
        <v>1</v>
      </c>
      <c r="E200" s="25" t="s">
        <v>388</v>
      </c>
      <c r="F200" s="23"/>
      <c r="G200" s="23"/>
      <c r="H200" s="54"/>
      <c r="I200" s="54"/>
      <c r="J200" s="54"/>
      <c r="K200" s="54"/>
      <c r="P200" s="19"/>
      <c r="Q200" s="19"/>
      <c r="R200" s="19"/>
      <c r="S200" s="19"/>
    </row>
    <row r="201" spans="1:19" ht="30" x14ac:dyDescent="0.3">
      <c r="A201" s="38"/>
      <c r="B201" s="27"/>
      <c r="C201" s="23" t="s">
        <v>1310</v>
      </c>
      <c r="D201" s="25">
        <v>1</v>
      </c>
      <c r="E201" s="25" t="s">
        <v>388</v>
      </c>
      <c r="F201" s="23"/>
      <c r="G201" s="23"/>
      <c r="H201" s="54"/>
      <c r="I201" s="54"/>
      <c r="J201" s="54"/>
      <c r="K201" s="54"/>
      <c r="P201" s="19"/>
      <c r="Q201" s="19"/>
      <c r="R201" s="19"/>
      <c r="S201" s="19"/>
    </row>
    <row r="202" spans="1:19" ht="30" x14ac:dyDescent="0.3">
      <c r="A202" s="38" t="s">
        <v>1311</v>
      </c>
      <c r="B202" s="23" t="s">
        <v>485</v>
      </c>
      <c r="C202" s="23" t="s">
        <v>1312</v>
      </c>
      <c r="D202" s="25">
        <v>1</v>
      </c>
      <c r="E202" s="25" t="s">
        <v>388</v>
      </c>
      <c r="F202" s="23"/>
      <c r="G202" s="23"/>
      <c r="H202" s="54"/>
      <c r="I202" s="54"/>
      <c r="J202" s="54"/>
      <c r="K202" s="54"/>
      <c r="P202" s="19"/>
      <c r="Q202" s="19"/>
      <c r="R202" s="19"/>
      <c r="S202" s="19"/>
    </row>
    <row r="203" spans="1:19" x14ac:dyDescent="0.3">
      <c r="A203" s="38"/>
      <c r="B203" s="23"/>
      <c r="C203" s="23" t="s">
        <v>489</v>
      </c>
      <c r="D203" s="25">
        <v>1</v>
      </c>
      <c r="E203" s="25" t="s">
        <v>388</v>
      </c>
      <c r="F203" s="23"/>
      <c r="G203" s="23"/>
      <c r="H203" s="54"/>
      <c r="I203" s="54"/>
      <c r="J203" s="54"/>
      <c r="K203" s="54"/>
      <c r="P203" s="19"/>
      <c r="Q203" s="19"/>
      <c r="R203" s="19"/>
      <c r="S203" s="19"/>
    </row>
    <row r="204" spans="1:19" ht="30" x14ac:dyDescent="0.3">
      <c r="A204" s="38" t="s">
        <v>1313</v>
      </c>
      <c r="B204" s="23" t="s">
        <v>491</v>
      </c>
      <c r="C204" s="23" t="s">
        <v>1314</v>
      </c>
      <c r="D204" s="25">
        <v>1</v>
      </c>
      <c r="E204" s="25" t="s">
        <v>243</v>
      </c>
      <c r="F204" s="23" t="s">
        <v>493</v>
      </c>
      <c r="G204" s="23"/>
      <c r="H204" s="54"/>
      <c r="I204" s="54"/>
      <c r="J204" s="54"/>
      <c r="K204" s="54"/>
      <c r="P204" s="19"/>
      <c r="Q204" s="19"/>
      <c r="R204" s="19"/>
      <c r="S204" s="19"/>
    </row>
    <row r="205" spans="1:19" ht="60" x14ac:dyDescent="0.3">
      <c r="A205" s="38"/>
      <c r="B205" s="23"/>
      <c r="C205" s="23" t="s">
        <v>1315</v>
      </c>
      <c r="D205" s="25">
        <v>1</v>
      </c>
      <c r="E205" s="25" t="s">
        <v>243</v>
      </c>
      <c r="F205" s="23" t="s">
        <v>1316</v>
      </c>
      <c r="G205" s="23"/>
      <c r="H205" s="54"/>
      <c r="I205" s="54"/>
      <c r="J205" s="54"/>
      <c r="K205" s="54"/>
      <c r="P205" s="19"/>
      <c r="Q205" s="19"/>
      <c r="R205" s="19"/>
      <c r="S205" s="19"/>
    </row>
    <row r="206" spans="1:19" x14ac:dyDescent="0.3">
      <c r="A206" s="38" t="s">
        <v>50</v>
      </c>
      <c r="B206" s="671" t="s">
        <v>3551</v>
      </c>
      <c r="C206" s="672"/>
      <c r="D206" s="672"/>
      <c r="E206" s="672"/>
      <c r="F206" s="672"/>
      <c r="G206" s="673"/>
      <c r="H206" s="54">
        <f>SUM(D207:D213)</f>
        <v>7</v>
      </c>
      <c r="I206" s="54">
        <f>COUNT(D207:D213)*2</f>
        <v>14</v>
      </c>
      <c r="J206" s="54"/>
      <c r="K206" s="54"/>
      <c r="P206" s="19"/>
      <c r="Q206" s="19"/>
      <c r="R206" s="19"/>
      <c r="S206" s="19"/>
    </row>
    <row r="207" spans="1:19" ht="30" x14ac:dyDescent="0.3">
      <c r="A207" s="38" t="s">
        <v>1317</v>
      </c>
      <c r="B207" s="23" t="s">
        <v>511</v>
      </c>
      <c r="C207" s="23" t="s">
        <v>1328</v>
      </c>
      <c r="D207" s="25">
        <v>1</v>
      </c>
      <c r="E207" s="25" t="s">
        <v>218</v>
      </c>
      <c r="F207" s="23" t="s">
        <v>1329</v>
      </c>
      <c r="G207" s="23"/>
      <c r="H207" s="54"/>
      <c r="I207" s="54"/>
      <c r="J207" s="54"/>
      <c r="K207" s="54"/>
      <c r="P207" s="19"/>
      <c r="Q207" s="19"/>
      <c r="R207" s="19"/>
      <c r="S207" s="19"/>
    </row>
    <row r="208" spans="1:19" x14ac:dyDescent="0.3">
      <c r="A208" s="38"/>
      <c r="B208" s="23"/>
      <c r="C208" s="23" t="s">
        <v>1330</v>
      </c>
      <c r="D208" s="25">
        <v>1</v>
      </c>
      <c r="E208" s="25" t="s">
        <v>218</v>
      </c>
      <c r="F208" s="23" t="s">
        <v>1331</v>
      </c>
      <c r="G208" s="23"/>
      <c r="H208" s="54"/>
      <c r="I208" s="54"/>
      <c r="J208" s="54"/>
      <c r="K208" s="54"/>
      <c r="P208" s="19"/>
      <c r="Q208" s="19"/>
      <c r="R208" s="19"/>
      <c r="S208" s="19"/>
    </row>
    <row r="209" spans="1:19" ht="30" x14ac:dyDescent="0.3">
      <c r="A209" s="38" t="s">
        <v>1321</v>
      </c>
      <c r="B209" s="23" t="s">
        <v>514</v>
      </c>
      <c r="C209" s="23" t="s">
        <v>1332</v>
      </c>
      <c r="D209" s="25">
        <v>1</v>
      </c>
      <c r="E209" s="25" t="s">
        <v>245</v>
      </c>
      <c r="F209" s="23"/>
      <c r="G209" s="23"/>
      <c r="H209" s="54"/>
      <c r="I209" s="54"/>
      <c r="J209" s="54"/>
      <c r="K209" s="54"/>
      <c r="P209" s="19"/>
      <c r="Q209" s="19"/>
      <c r="R209" s="19"/>
      <c r="S209" s="19"/>
    </row>
    <row r="210" spans="1:19" ht="30" x14ac:dyDescent="0.3">
      <c r="A210" s="38" t="s">
        <v>502</v>
      </c>
      <c r="B210" s="23" t="s">
        <v>517</v>
      </c>
      <c r="C210" s="23" t="s">
        <v>1333</v>
      </c>
      <c r="D210" s="25">
        <v>1</v>
      </c>
      <c r="E210" s="25" t="s">
        <v>519</v>
      </c>
      <c r="F210" s="23" t="s">
        <v>520</v>
      </c>
      <c r="G210" s="23"/>
      <c r="H210" s="54"/>
      <c r="I210" s="54"/>
      <c r="J210" s="54"/>
      <c r="K210" s="54"/>
      <c r="P210" s="19"/>
      <c r="Q210" s="19"/>
      <c r="R210" s="19"/>
      <c r="S210" s="19"/>
    </row>
    <row r="211" spans="1:19" ht="30" x14ac:dyDescent="0.3">
      <c r="A211" s="38"/>
      <c r="B211" s="23"/>
      <c r="C211" s="23" t="s">
        <v>1334</v>
      </c>
      <c r="D211" s="25">
        <v>1</v>
      </c>
      <c r="E211" s="25" t="s">
        <v>188</v>
      </c>
      <c r="F211" s="23" t="s">
        <v>520</v>
      </c>
      <c r="G211" s="23"/>
      <c r="H211" s="54"/>
      <c r="I211" s="54"/>
      <c r="J211" s="54"/>
      <c r="K211" s="54"/>
      <c r="P211" s="19"/>
      <c r="Q211" s="19"/>
      <c r="R211" s="19"/>
      <c r="S211" s="19"/>
    </row>
    <row r="212" spans="1:19" ht="30" x14ac:dyDescent="0.3">
      <c r="A212" s="38" t="s">
        <v>1324</v>
      </c>
      <c r="B212" s="23" t="s">
        <v>521</v>
      </c>
      <c r="C212" s="23" t="s">
        <v>1335</v>
      </c>
      <c r="D212" s="25">
        <v>1</v>
      </c>
      <c r="E212" s="25" t="s">
        <v>245</v>
      </c>
      <c r="F212" s="23"/>
      <c r="G212" s="23"/>
      <c r="H212" s="54"/>
      <c r="I212" s="54"/>
      <c r="J212" s="54"/>
      <c r="K212" s="54"/>
      <c r="P212" s="19"/>
      <c r="Q212" s="19"/>
      <c r="R212" s="19"/>
      <c r="S212" s="19"/>
    </row>
    <row r="213" spans="1:19" ht="30" x14ac:dyDescent="0.3">
      <c r="A213" s="38" t="s">
        <v>1326</v>
      </c>
      <c r="B213" s="27" t="s">
        <v>525</v>
      </c>
      <c r="C213" s="23" t="s">
        <v>526</v>
      </c>
      <c r="D213" s="25">
        <v>1</v>
      </c>
      <c r="E213" s="25" t="s">
        <v>283</v>
      </c>
      <c r="F213" s="23"/>
      <c r="G213" s="23"/>
      <c r="H213" s="54"/>
      <c r="I213" s="54"/>
      <c r="J213" s="54"/>
      <c r="K213" s="54"/>
      <c r="P213" s="19"/>
      <c r="Q213" s="19"/>
      <c r="R213" s="19"/>
      <c r="S213" s="19"/>
    </row>
    <row r="214" spans="1:19" ht="26" customHeight="1" x14ac:dyDescent="0.3">
      <c r="A214" s="38" t="s">
        <v>51</v>
      </c>
      <c r="B214" s="697" t="s">
        <v>4081</v>
      </c>
      <c r="C214" s="698"/>
      <c r="D214" s="698"/>
      <c r="E214" s="698"/>
      <c r="F214" s="698"/>
      <c r="G214" s="699"/>
      <c r="H214" s="54">
        <f>SUM(D215:D225)</f>
        <v>11</v>
      </c>
      <c r="I214" s="54">
        <f>COUNT(D215:D225)*2</f>
        <v>22</v>
      </c>
      <c r="J214" s="54"/>
      <c r="K214" s="54"/>
      <c r="P214" s="19"/>
      <c r="Q214" s="19"/>
      <c r="R214" s="19"/>
      <c r="S214" s="19"/>
    </row>
    <row r="215" spans="1:19" ht="30" x14ac:dyDescent="0.3">
      <c r="A215" s="38" t="s">
        <v>1336</v>
      </c>
      <c r="B215" s="27" t="s">
        <v>1318</v>
      </c>
      <c r="C215" s="23" t="s">
        <v>1319</v>
      </c>
      <c r="D215" s="25">
        <v>1</v>
      </c>
      <c r="E215" s="25" t="s">
        <v>218</v>
      </c>
      <c r="F215" s="23"/>
      <c r="G215" s="23"/>
      <c r="H215" s="54"/>
      <c r="I215" s="54"/>
      <c r="J215" s="54"/>
      <c r="K215" s="54"/>
      <c r="P215" s="19"/>
      <c r="Q215" s="19"/>
      <c r="R215" s="19"/>
      <c r="S215" s="19"/>
    </row>
    <row r="216" spans="1:19" x14ac:dyDescent="0.3">
      <c r="A216" s="38"/>
      <c r="B216" s="27"/>
      <c r="C216" s="23" t="s">
        <v>1320</v>
      </c>
      <c r="D216" s="25">
        <v>1</v>
      </c>
      <c r="E216" s="25" t="s">
        <v>218</v>
      </c>
      <c r="F216" s="23"/>
      <c r="G216" s="23"/>
      <c r="H216" s="54"/>
      <c r="I216" s="54"/>
      <c r="J216" s="54"/>
      <c r="K216" s="54"/>
      <c r="P216" s="19"/>
      <c r="Q216" s="19"/>
      <c r="R216" s="19"/>
      <c r="S216" s="19"/>
    </row>
    <row r="217" spans="1:19" ht="30" x14ac:dyDescent="0.3">
      <c r="A217" s="38" t="s">
        <v>1337</v>
      </c>
      <c r="B217" s="23" t="s">
        <v>503</v>
      </c>
      <c r="C217" s="23" t="s">
        <v>1322</v>
      </c>
      <c r="D217" s="25">
        <v>1</v>
      </c>
      <c r="E217" s="25" t="s">
        <v>218</v>
      </c>
      <c r="F217" s="24" t="s">
        <v>505</v>
      </c>
      <c r="G217" s="23"/>
      <c r="H217" s="54"/>
      <c r="I217" s="54"/>
      <c r="J217" s="54"/>
      <c r="K217" s="54"/>
      <c r="P217" s="19"/>
      <c r="Q217" s="19"/>
      <c r="R217" s="19"/>
      <c r="S217" s="19"/>
    </row>
    <row r="218" spans="1:19" x14ac:dyDescent="0.3">
      <c r="A218" s="38"/>
      <c r="B218" s="23"/>
      <c r="C218" s="23" t="s">
        <v>506</v>
      </c>
      <c r="D218" s="25">
        <v>1</v>
      </c>
      <c r="E218" s="25" t="s">
        <v>218</v>
      </c>
      <c r="F218" s="23"/>
      <c r="G218" s="23"/>
      <c r="H218" s="54"/>
      <c r="I218" s="54"/>
      <c r="J218" s="54"/>
      <c r="K218" s="54"/>
      <c r="P218" s="19"/>
      <c r="Q218" s="19"/>
      <c r="R218" s="19"/>
      <c r="S218" s="19"/>
    </row>
    <row r="219" spans="1:19" x14ac:dyDescent="0.3">
      <c r="A219" s="38"/>
      <c r="B219" s="23"/>
      <c r="C219" s="23" t="s">
        <v>1323</v>
      </c>
      <c r="D219" s="25">
        <v>1</v>
      </c>
      <c r="E219" s="25" t="s">
        <v>218</v>
      </c>
      <c r="F219" s="23"/>
      <c r="G219" s="23"/>
      <c r="H219" s="54"/>
      <c r="I219" s="54"/>
      <c r="J219" s="54"/>
      <c r="K219" s="54"/>
      <c r="P219" s="19"/>
      <c r="Q219" s="19"/>
      <c r="R219" s="19"/>
      <c r="S219" s="19"/>
    </row>
    <row r="220" spans="1:19" x14ac:dyDescent="0.3">
      <c r="A220" s="38" t="s">
        <v>535</v>
      </c>
      <c r="B220" s="23" t="s">
        <v>497</v>
      </c>
      <c r="C220" s="23" t="s">
        <v>498</v>
      </c>
      <c r="D220" s="25">
        <v>1</v>
      </c>
      <c r="E220" s="25" t="s">
        <v>218</v>
      </c>
      <c r="F220" s="23"/>
      <c r="G220" s="23"/>
      <c r="H220" s="54"/>
      <c r="I220" s="54"/>
      <c r="J220" s="54"/>
      <c r="K220" s="54"/>
      <c r="P220" s="19"/>
      <c r="Q220" s="19"/>
      <c r="R220" s="19"/>
      <c r="S220" s="19"/>
    </row>
    <row r="221" spans="1:19" x14ac:dyDescent="0.3">
      <c r="A221" s="38"/>
      <c r="B221" s="23"/>
      <c r="C221" s="23" t="s">
        <v>499</v>
      </c>
      <c r="D221" s="25">
        <v>1</v>
      </c>
      <c r="E221" s="25" t="s">
        <v>218</v>
      </c>
      <c r="F221" s="23"/>
      <c r="G221" s="23"/>
      <c r="H221" s="54"/>
      <c r="I221" s="54"/>
      <c r="J221" s="54"/>
      <c r="K221" s="54"/>
      <c r="P221" s="19"/>
      <c r="Q221" s="19"/>
      <c r="R221" s="19"/>
      <c r="S221" s="19"/>
    </row>
    <row r="222" spans="1:19" x14ac:dyDescent="0.3">
      <c r="A222" s="38"/>
      <c r="B222" s="23"/>
      <c r="C222" s="23" t="s">
        <v>500</v>
      </c>
      <c r="D222" s="25">
        <v>1</v>
      </c>
      <c r="E222" s="25" t="s">
        <v>218</v>
      </c>
      <c r="F222" s="23"/>
      <c r="G222" s="23"/>
      <c r="H222" s="54"/>
      <c r="I222" s="54"/>
      <c r="J222" s="54"/>
      <c r="K222" s="54"/>
      <c r="P222" s="19"/>
      <c r="Q222" s="19"/>
      <c r="R222" s="19"/>
      <c r="S222" s="19"/>
    </row>
    <row r="223" spans="1:19" x14ac:dyDescent="0.3">
      <c r="A223" s="38"/>
      <c r="B223" s="23"/>
      <c r="C223" s="23" t="s">
        <v>501</v>
      </c>
      <c r="D223" s="25">
        <v>1</v>
      </c>
      <c r="E223" s="25" t="s">
        <v>218</v>
      </c>
      <c r="F223" s="23"/>
      <c r="G223" s="23"/>
      <c r="H223" s="54"/>
      <c r="I223" s="54"/>
      <c r="J223" s="54"/>
      <c r="K223" s="54"/>
      <c r="P223" s="19"/>
      <c r="Q223" s="19"/>
      <c r="R223" s="19"/>
      <c r="S223" s="19"/>
    </row>
    <row r="224" spans="1:19" ht="30" x14ac:dyDescent="0.3">
      <c r="A224" s="38" t="s">
        <v>3556</v>
      </c>
      <c r="B224" s="23" t="s">
        <v>507</v>
      </c>
      <c r="C224" s="23" t="s">
        <v>1325</v>
      </c>
      <c r="D224" s="25">
        <v>1</v>
      </c>
      <c r="E224" s="25" t="s">
        <v>218</v>
      </c>
      <c r="F224" s="23"/>
      <c r="G224" s="23"/>
      <c r="H224" s="54"/>
      <c r="I224" s="54"/>
      <c r="J224" s="54"/>
      <c r="K224" s="54"/>
      <c r="P224" s="19"/>
      <c r="Q224" s="19"/>
      <c r="R224" s="19"/>
      <c r="S224" s="19"/>
    </row>
    <row r="225" spans="1:19" ht="30" x14ac:dyDescent="0.3">
      <c r="A225" s="38" t="s">
        <v>3557</v>
      </c>
      <c r="B225" s="23" t="s">
        <v>509</v>
      </c>
      <c r="C225" s="23" t="s">
        <v>1327</v>
      </c>
      <c r="D225" s="25">
        <v>1</v>
      </c>
      <c r="E225" s="25" t="s">
        <v>218</v>
      </c>
      <c r="F225" s="23"/>
      <c r="G225" s="23"/>
      <c r="H225" s="54"/>
      <c r="I225" s="54"/>
      <c r="J225" s="54"/>
      <c r="K225" s="54"/>
      <c r="P225" s="19"/>
      <c r="Q225" s="19"/>
      <c r="R225" s="19"/>
      <c r="S225" s="19"/>
    </row>
    <row r="226" spans="1:19" x14ac:dyDescent="0.3">
      <c r="A226" s="38" t="s">
        <v>53</v>
      </c>
      <c r="B226" s="686" t="s">
        <v>52</v>
      </c>
      <c r="C226" s="687"/>
      <c r="D226" s="687"/>
      <c r="E226" s="687"/>
      <c r="F226" s="687"/>
      <c r="G226" s="688"/>
      <c r="H226" s="54">
        <f>SUM(D227:D228)</f>
        <v>2</v>
      </c>
      <c r="I226" s="54">
        <f>COUNT(D227:D228)*2</f>
        <v>4</v>
      </c>
      <c r="J226" s="54"/>
      <c r="K226" s="54"/>
      <c r="P226" s="19"/>
      <c r="Q226" s="19"/>
      <c r="R226" s="19"/>
      <c r="S226" s="19"/>
    </row>
    <row r="227" spans="1:19" ht="30" x14ac:dyDescent="0.3">
      <c r="A227" s="38" t="s">
        <v>1958</v>
      </c>
      <c r="B227" s="23" t="s">
        <v>528</v>
      </c>
      <c r="C227" s="23" t="s">
        <v>529</v>
      </c>
      <c r="D227" s="25">
        <v>1</v>
      </c>
      <c r="E227" s="25" t="s">
        <v>245</v>
      </c>
      <c r="F227" s="24"/>
      <c r="G227" s="23"/>
      <c r="H227" s="54"/>
      <c r="I227" s="54"/>
      <c r="J227" s="54"/>
      <c r="K227" s="54"/>
      <c r="P227" s="19"/>
      <c r="Q227" s="19"/>
      <c r="R227" s="19"/>
      <c r="S227" s="19"/>
    </row>
    <row r="228" spans="1:19" ht="30" x14ac:dyDescent="0.3">
      <c r="A228" s="38" t="s">
        <v>1961</v>
      </c>
      <c r="B228" s="23" t="s">
        <v>531</v>
      </c>
      <c r="C228" s="23" t="s">
        <v>1338</v>
      </c>
      <c r="D228" s="25">
        <v>1</v>
      </c>
      <c r="E228" s="25" t="s">
        <v>245</v>
      </c>
      <c r="F228" s="24"/>
      <c r="G228" s="23"/>
      <c r="H228" s="54"/>
      <c r="I228" s="54"/>
      <c r="J228" s="54"/>
      <c r="K228" s="54"/>
      <c r="P228" s="19"/>
      <c r="Q228" s="19"/>
      <c r="R228" s="19"/>
      <c r="S228" s="19"/>
    </row>
    <row r="229" spans="1:19" x14ac:dyDescent="0.3">
      <c r="A229" s="38" t="s">
        <v>56</v>
      </c>
      <c r="B229" s="697" t="s">
        <v>4192</v>
      </c>
      <c r="C229" s="698"/>
      <c r="D229" s="698"/>
      <c r="E229" s="698"/>
      <c r="F229" s="698"/>
      <c r="G229" s="699"/>
      <c r="H229" s="54">
        <f>SUM(D230)</f>
        <v>1</v>
      </c>
      <c r="I229" s="54">
        <f>COUNT(D230)*2</f>
        <v>2</v>
      </c>
      <c r="J229" s="54"/>
      <c r="K229" s="54"/>
      <c r="P229" s="19"/>
      <c r="Q229" s="19"/>
      <c r="R229" s="19"/>
      <c r="S229" s="19"/>
    </row>
    <row r="230" spans="1:19" ht="31.5" customHeight="1" x14ac:dyDescent="0.3">
      <c r="A230" s="38" t="s">
        <v>3558</v>
      </c>
      <c r="B230" s="23" t="s">
        <v>539</v>
      </c>
      <c r="C230" s="23" t="s">
        <v>1339</v>
      </c>
      <c r="D230" s="25">
        <v>1</v>
      </c>
      <c r="E230" s="25" t="s">
        <v>218</v>
      </c>
      <c r="F230" s="23" t="s">
        <v>4408</v>
      </c>
      <c r="G230" s="23"/>
      <c r="H230" s="54"/>
      <c r="I230" s="54"/>
      <c r="J230" s="54"/>
      <c r="K230" s="54"/>
      <c r="P230" s="19"/>
      <c r="Q230" s="19"/>
      <c r="R230" s="19"/>
      <c r="S230" s="19"/>
    </row>
    <row r="231" spans="1:19" x14ac:dyDescent="0.3">
      <c r="A231" s="38" t="s">
        <v>3561</v>
      </c>
      <c r="B231" s="686" t="s">
        <v>547</v>
      </c>
      <c r="C231" s="687"/>
      <c r="D231" s="687"/>
      <c r="E231" s="687"/>
      <c r="F231" s="687"/>
      <c r="G231" s="688"/>
      <c r="H231" s="54">
        <f>SUM(D232:D235)</f>
        <v>4</v>
      </c>
      <c r="I231" s="54">
        <f>COUNT(D232:D235)*2</f>
        <v>8</v>
      </c>
      <c r="J231" s="54"/>
      <c r="K231" s="54"/>
      <c r="P231" s="19"/>
      <c r="Q231" s="19"/>
      <c r="R231" s="19"/>
      <c r="S231" s="19"/>
    </row>
    <row r="232" spans="1:19" ht="45" x14ac:dyDescent="0.3">
      <c r="A232" s="38" t="s">
        <v>3752</v>
      </c>
      <c r="B232" s="23" t="s">
        <v>549</v>
      </c>
      <c r="C232" s="23" t="s">
        <v>550</v>
      </c>
      <c r="D232" s="25">
        <v>1</v>
      </c>
      <c r="E232" s="25" t="s">
        <v>283</v>
      </c>
      <c r="F232" s="23"/>
      <c r="G232" s="23"/>
      <c r="H232" s="54"/>
      <c r="I232" s="54"/>
      <c r="J232" s="54"/>
      <c r="K232" s="54"/>
      <c r="P232" s="19"/>
      <c r="Q232" s="19"/>
      <c r="R232" s="19"/>
      <c r="S232" s="19"/>
    </row>
    <row r="233" spans="1:19" ht="30" x14ac:dyDescent="0.3">
      <c r="A233" s="38" t="s">
        <v>3753</v>
      </c>
      <c r="B233" s="23" t="s">
        <v>552</v>
      </c>
      <c r="C233" s="23" t="s">
        <v>553</v>
      </c>
      <c r="D233" s="25">
        <v>1</v>
      </c>
      <c r="E233" s="25" t="s">
        <v>247</v>
      </c>
      <c r="F233" s="23" t="s">
        <v>554</v>
      </c>
      <c r="G233" s="23"/>
      <c r="H233" s="54"/>
      <c r="I233" s="54"/>
      <c r="J233" s="54"/>
      <c r="K233" s="54"/>
      <c r="P233" s="19"/>
      <c r="Q233" s="19"/>
      <c r="R233" s="19"/>
      <c r="S233" s="19"/>
    </row>
    <row r="234" spans="1:19" x14ac:dyDescent="0.3">
      <c r="A234" s="38"/>
      <c r="B234" s="23"/>
      <c r="C234" s="23" t="s">
        <v>1340</v>
      </c>
      <c r="D234" s="25">
        <v>1</v>
      </c>
      <c r="E234" s="25" t="s">
        <v>283</v>
      </c>
      <c r="F234" s="23"/>
      <c r="G234" s="23"/>
      <c r="H234" s="54"/>
      <c r="I234" s="54"/>
      <c r="J234" s="54"/>
      <c r="K234" s="54"/>
      <c r="P234" s="19"/>
      <c r="Q234" s="19"/>
      <c r="R234" s="19"/>
      <c r="S234" s="19"/>
    </row>
    <row r="235" spans="1:19" ht="45" x14ac:dyDescent="0.3">
      <c r="A235" s="38" t="s">
        <v>3756</v>
      </c>
      <c r="B235" s="23" t="s">
        <v>555</v>
      </c>
      <c r="C235" s="23" t="s">
        <v>556</v>
      </c>
      <c r="D235" s="25">
        <v>1</v>
      </c>
      <c r="E235" s="25" t="s">
        <v>218</v>
      </c>
      <c r="F235" s="24"/>
      <c r="G235" s="23"/>
      <c r="H235" s="54"/>
      <c r="I235" s="54"/>
      <c r="J235" s="54"/>
      <c r="K235" s="54"/>
      <c r="P235" s="19"/>
      <c r="Q235" s="19"/>
      <c r="R235" s="19"/>
      <c r="S235" s="19"/>
    </row>
    <row r="236" spans="1:19" ht="15" customHeight="1" x14ac:dyDescent="0.3">
      <c r="A236" s="38"/>
      <c r="B236" s="689" t="s">
        <v>557</v>
      </c>
      <c r="C236" s="690"/>
      <c r="D236" s="690"/>
      <c r="E236" s="690"/>
      <c r="F236" s="690"/>
      <c r="G236" s="691"/>
      <c r="H236" s="54">
        <f>H237+H250+H256+H258+H268+H275+H317+H320+H324+H350+H372+H284</f>
        <v>135</v>
      </c>
      <c r="I236" s="54">
        <f>I237+I250+I256+I258+I268+I275+I317+I320+I324+I350+I372+I284</f>
        <v>270</v>
      </c>
      <c r="J236" s="54"/>
      <c r="K236" s="54"/>
      <c r="P236" s="19"/>
      <c r="Q236" s="19"/>
      <c r="R236" s="19"/>
      <c r="S236" s="19"/>
    </row>
    <row r="237" spans="1:19" x14ac:dyDescent="0.3">
      <c r="A237" s="38" t="s">
        <v>65</v>
      </c>
      <c r="B237" s="686" t="s">
        <v>66</v>
      </c>
      <c r="C237" s="687"/>
      <c r="D237" s="687"/>
      <c r="E237" s="687"/>
      <c r="F237" s="687"/>
      <c r="G237" s="688"/>
      <c r="H237" s="54">
        <f>SUM(D238:D249)</f>
        <v>12</v>
      </c>
      <c r="I237" s="54">
        <f>COUNT(D238:D249)*2</f>
        <v>24</v>
      </c>
      <c r="J237" s="54"/>
      <c r="K237" s="54"/>
      <c r="P237" s="19"/>
      <c r="Q237" s="19"/>
      <c r="R237" s="19"/>
      <c r="S237" s="19"/>
    </row>
    <row r="238" spans="1:19" ht="30" x14ac:dyDescent="0.3">
      <c r="A238" s="38" t="s">
        <v>1341</v>
      </c>
      <c r="B238" s="23" t="s">
        <v>561</v>
      </c>
      <c r="C238" s="23" t="s">
        <v>562</v>
      </c>
      <c r="D238" s="25">
        <v>1</v>
      </c>
      <c r="E238" s="25" t="s">
        <v>563</v>
      </c>
      <c r="F238" s="24"/>
      <c r="G238" s="23"/>
      <c r="H238" s="54"/>
      <c r="I238" s="54"/>
      <c r="J238" s="54"/>
      <c r="K238" s="54"/>
      <c r="P238" s="19"/>
      <c r="Q238" s="19"/>
      <c r="R238" s="19"/>
      <c r="S238" s="19"/>
    </row>
    <row r="239" spans="1:19" ht="30" x14ac:dyDescent="0.3">
      <c r="A239" s="38"/>
      <c r="B239" s="23"/>
      <c r="C239" s="23" t="s">
        <v>1342</v>
      </c>
      <c r="D239" s="25">
        <v>1</v>
      </c>
      <c r="E239" s="25" t="s">
        <v>563</v>
      </c>
      <c r="F239" s="23" t="s">
        <v>1343</v>
      </c>
      <c r="G239" s="23"/>
      <c r="H239" s="54"/>
      <c r="I239" s="54"/>
      <c r="J239" s="54"/>
      <c r="K239" s="54"/>
      <c r="P239" s="19"/>
      <c r="Q239" s="19"/>
      <c r="R239" s="19"/>
      <c r="S239" s="19"/>
    </row>
    <row r="240" spans="1:19" ht="30" x14ac:dyDescent="0.3">
      <c r="A240" s="38"/>
      <c r="B240" s="23"/>
      <c r="C240" s="23" t="s">
        <v>1344</v>
      </c>
      <c r="D240" s="25">
        <v>1</v>
      </c>
      <c r="E240" s="25" t="s">
        <v>297</v>
      </c>
      <c r="F240" s="23"/>
      <c r="G240" s="23"/>
      <c r="H240" s="54"/>
      <c r="I240" s="54"/>
      <c r="J240" s="54"/>
      <c r="K240" s="54"/>
      <c r="P240" s="19"/>
      <c r="Q240" s="19"/>
      <c r="R240" s="19"/>
      <c r="S240" s="19"/>
    </row>
    <row r="241" spans="1:19" ht="30" x14ac:dyDescent="0.3">
      <c r="A241" s="38"/>
      <c r="B241" s="23"/>
      <c r="C241" s="23" t="s">
        <v>1345</v>
      </c>
      <c r="D241" s="25">
        <v>1</v>
      </c>
      <c r="E241" s="25" t="s">
        <v>388</v>
      </c>
      <c r="F241" s="23"/>
      <c r="G241" s="23"/>
      <c r="H241" s="54"/>
      <c r="I241" s="54"/>
      <c r="J241" s="54"/>
      <c r="K241" s="54"/>
      <c r="P241" s="19"/>
      <c r="Q241" s="19"/>
      <c r="R241" s="19"/>
      <c r="S241" s="19"/>
    </row>
    <row r="242" spans="1:19" ht="30" x14ac:dyDescent="0.3">
      <c r="A242" s="38" t="s">
        <v>1346</v>
      </c>
      <c r="B242" s="23" t="s">
        <v>1347</v>
      </c>
      <c r="C242" s="23" t="s">
        <v>1348</v>
      </c>
      <c r="D242" s="25">
        <v>1</v>
      </c>
      <c r="E242" s="25" t="s">
        <v>218</v>
      </c>
      <c r="F242" s="24" t="s">
        <v>1349</v>
      </c>
      <c r="G242" s="23"/>
      <c r="H242" s="54"/>
      <c r="I242" s="54"/>
      <c r="J242" s="54"/>
      <c r="K242" s="54"/>
      <c r="P242" s="19"/>
      <c r="Q242" s="19"/>
      <c r="R242" s="19"/>
      <c r="S242" s="19"/>
    </row>
    <row r="243" spans="1:19" x14ac:dyDescent="0.3">
      <c r="A243" s="38"/>
      <c r="B243" s="23"/>
      <c r="C243" s="23" t="s">
        <v>1350</v>
      </c>
      <c r="D243" s="25">
        <v>1</v>
      </c>
      <c r="E243" s="25" t="s">
        <v>563</v>
      </c>
      <c r="F243" s="23"/>
      <c r="G243" s="23"/>
      <c r="H243" s="54"/>
      <c r="I243" s="54"/>
      <c r="J243" s="54"/>
      <c r="K243" s="54"/>
      <c r="P243" s="19"/>
      <c r="Q243" s="19"/>
      <c r="R243" s="19"/>
      <c r="S243" s="19"/>
    </row>
    <row r="244" spans="1:19" ht="30" x14ac:dyDescent="0.3">
      <c r="A244" s="38"/>
      <c r="B244" s="23"/>
      <c r="C244" s="23" t="s">
        <v>1351</v>
      </c>
      <c r="D244" s="25">
        <v>1</v>
      </c>
      <c r="E244" s="25" t="s">
        <v>243</v>
      </c>
      <c r="F244" s="23"/>
      <c r="G244" s="23"/>
      <c r="H244" s="54"/>
      <c r="I244" s="54"/>
      <c r="J244" s="54"/>
      <c r="K244" s="54"/>
      <c r="P244" s="19"/>
      <c r="Q244" s="19"/>
      <c r="R244" s="19"/>
      <c r="S244" s="19"/>
    </row>
    <row r="245" spans="1:19" x14ac:dyDescent="0.3">
      <c r="A245" s="38"/>
      <c r="B245" s="23"/>
      <c r="C245" s="23" t="s">
        <v>1352</v>
      </c>
      <c r="D245" s="25">
        <v>1</v>
      </c>
      <c r="E245" s="25" t="s">
        <v>243</v>
      </c>
      <c r="F245" s="23"/>
      <c r="G245" s="23"/>
      <c r="H245" s="54"/>
      <c r="I245" s="54"/>
      <c r="J245" s="54"/>
      <c r="K245" s="54"/>
      <c r="P245" s="19"/>
      <c r="Q245" s="19"/>
      <c r="R245" s="19"/>
      <c r="S245" s="19"/>
    </row>
    <row r="246" spans="1:19" x14ac:dyDescent="0.3">
      <c r="A246" s="38"/>
      <c r="B246" s="23"/>
      <c r="C246" s="23" t="s">
        <v>1353</v>
      </c>
      <c r="D246" s="25">
        <v>1</v>
      </c>
      <c r="E246" s="25" t="s">
        <v>218</v>
      </c>
      <c r="F246" s="23"/>
      <c r="G246" s="23"/>
      <c r="H246" s="54"/>
      <c r="I246" s="54"/>
      <c r="J246" s="54"/>
      <c r="K246" s="54"/>
      <c r="P246" s="19"/>
      <c r="Q246" s="19"/>
      <c r="R246" s="19"/>
      <c r="S246" s="19"/>
    </row>
    <row r="247" spans="1:19" x14ac:dyDescent="0.3">
      <c r="A247" s="38"/>
      <c r="B247" s="23"/>
      <c r="C247" s="23" t="s">
        <v>1354</v>
      </c>
      <c r="D247" s="25">
        <v>1</v>
      </c>
      <c r="E247" s="25" t="s">
        <v>488</v>
      </c>
      <c r="F247" s="23"/>
      <c r="G247" s="23"/>
      <c r="H247" s="54"/>
      <c r="I247" s="54"/>
      <c r="J247" s="54"/>
      <c r="K247" s="54"/>
      <c r="P247" s="19"/>
      <c r="Q247" s="19"/>
      <c r="R247" s="19"/>
      <c r="S247" s="19"/>
    </row>
    <row r="248" spans="1:19" ht="30" x14ac:dyDescent="0.3">
      <c r="A248" s="38" t="s">
        <v>1355</v>
      </c>
      <c r="B248" s="24" t="s">
        <v>567</v>
      </c>
      <c r="C248" s="24" t="s">
        <v>1356</v>
      </c>
      <c r="D248" s="25">
        <v>1</v>
      </c>
      <c r="E248" s="25" t="s">
        <v>388</v>
      </c>
      <c r="F248" s="24"/>
      <c r="G248" s="24"/>
      <c r="H248" s="54"/>
      <c r="I248" s="54"/>
      <c r="J248" s="54"/>
      <c r="K248" s="54"/>
      <c r="P248" s="19"/>
      <c r="Q248" s="19"/>
      <c r="R248" s="19"/>
      <c r="S248" s="19"/>
    </row>
    <row r="249" spans="1:19" x14ac:dyDescent="0.3">
      <c r="A249" s="38"/>
      <c r="B249" s="23"/>
      <c r="C249" s="23" t="s">
        <v>1357</v>
      </c>
      <c r="D249" s="25">
        <v>1</v>
      </c>
      <c r="E249" s="25" t="s">
        <v>388</v>
      </c>
      <c r="F249" s="23"/>
      <c r="G249" s="23"/>
      <c r="H249" s="54"/>
      <c r="I249" s="54"/>
      <c r="J249" s="54"/>
      <c r="K249" s="54"/>
      <c r="P249" s="19"/>
      <c r="Q249" s="19"/>
      <c r="R249" s="19"/>
      <c r="S249" s="19"/>
    </row>
    <row r="250" spans="1:19" x14ac:dyDescent="0.3">
      <c r="A250" s="38" t="s">
        <v>69</v>
      </c>
      <c r="B250" s="686" t="s">
        <v>590</v>
      </c>
      <c r="C250" s="687"/>
      <c r="D250" s="687"/>
      <c r="E250" s="687"/>
      <c r="F250" s="687"/>
      <c r="G250" s="688"/>
      <c r="H250" s="54">
        <f>SUM(D251:D255)</f>
        <v>5</v>
      </c>
      <c r="I250" s="54">
        <f>COUNT(D251:D255)*2</f>
        <v>10</v>
      </c>
      <c r="J250" s="54"/>
      <c r="K250" s="54"/>
      <c r="P250" s="19"/>
      <c r="Q250" s="19"/>
      <c r="R250" s="19"/>
      <c r="S250" s="19"/>
    </row>
    <row r="251" spans="1:19" ht="30" x14ac:dyDescent="0.3">
      <c r="A251" s="38" t="s">
        <v>1358</v>
      </c>
      <c r="B251" s="23" t="s">
        <v>592</v>
      </c>
      <c r="C251" s="23" t="s">
        <v>1359</v>
      </c>
      <c r="D251" s="25">
        <v>1</v>
      </c>
      <c r="E251" s="25" t="s">
        <v>388</v>
      </c>
      <c r="F251" s="23"/>
      <c r="G251" s="23"/>
      <c r="H251" s="54"/>
      <c r="I251" s="54"/>
      <c r="J251" s="54"/>
      <c r="K251" s="54"/>
      <c r="P251" s="19"/>
      <c r="Q251" s="19"/>
      <c r="R251" s="19"/>
      <c r="S251" s="19"/>
    </row>
    <row r="252" spans="1:19" ht="45" x14ac:dyDescent="0.3">
      <c r="A252" s="38" t="s">
        <v>1360</v>
      </c>
      <c r="B252" s="24" t="s">
        <v>595</v>
      </c>
      <c r="C252" s="24" t="s">
        <v>1361</v>
      </c>
      <c r="D252" s="25">
        <v>1</v>
      </c>
      <c r="E252" s="25" t="s">
        <v>629</v>
      </c>
      <c r="F252" s="24" t="s">
        <v>598</v>
      </c>
      <c r="G252" s="24"/>
      <c r="H252" s="54"/>
      <c r="I252" s="54"/>
      <c r="J252" s="54"/>
      <c r="K252" s="54"/>
      <c r="P252" s="19"/>
      <c r="Q252" s="19"/>
      <c r="R252" s="19"/>
      <c r="S252" s="19"/>
    </row>
    <row r="253" spans="1:19" ht="30" x14ac:dyDescent="0.3">
      <c r="A253" s="38"/>
      <c r="B253" s="23"/>
      <c r="C253" s="23" t="s">
        <v>1362</v>
      </c>
      <c r="D253" s="25">
        <v>1</v>
      </c>
      <c r="E253" s="25" t="s">
        <v>388</v>
      </c>
      <c r="F253" s="23"/>
      <c r="G253" s="23"/>
      <c r="H253" s="54"/>
      <c r="I253" s="54"/>
      <c r="J253" s="54"/>
      <c r="K253" s="54"/>
      <c r="P253" s="19"/>
      <c r="Q253" s="19"/>
      <c r="R253" s="19"/>
      <c r="S253" s="19"/>
    </row>
    <row r="254" spans="1:19" ht="30" x14ac:dyDescent="0.3">
      <c r="A254" s="38"/>
      <c r="B254" s="23"/>
      <c r="C254" s="23" t="s">
        <v>1363</v>
      </c>
      <c r="D254" s="25">
        <v>1</v>
      </c>
      <c r="E254" s="25" t="s">
        <v>388</v>
      </c>
      <c r="F254" s="23"/>
      <c r="G254" s="23"/>
      <c r="H254" s="54"/>
      <c r="I254" s="54"/>
      <c r="J254" s="54"/>
      <c r="K254" s="54"/>
      <c r="P254" s="19"/>
      <c r="Q254" s="19"/>
      <c r="R254" s="19"/>
      <c r="S254" s="19"/>
    </row>
    <row r="255" spans="1:19" x14ac:dyDescent="0.3">
      <c r="A255" s="38"/>
      <c r="B255" s="23"/>
      <c r="C255" s="23" t="s">
        <v>1364</v>
      </c>
      <c r="D255" s="25">
        <v>1</v>
      </c>
      <c r="E255" s="25" t="s">
        <v>563</v>
      </c>
      <c r="F255" s="23"/>
      <c r="G255" s="23"/>
      <c r="H255" s="54"/>
      <c r="I255" s="54"/>
      <c r="J255" s="54"/>
      <c r="K255" s="54"/>
      <c r="P255" s="19"/>
      <c r="Q255" s="19"/>
      <c r="R255" s="19"/>
      <c r="S255" s="19"/>
    </row>
    <row r="256" spans="1:19" x14ac:dyDescent="0.3">
      <c r="A256" s="38" t="s">
        <v>73</v>
      </c>
      <c r="B256" s="686" t="s">
        <v>632</v>
      </c>
      <c r="C256" s="687"/>
      <c r="D256" s="687"/>
      <c r="E256" s="687"/>
      <c r="F256" s="687"/>
      <c r="G256" s="688"/>
      <c r="H256" s="54">
        <f>SUM(D257)</f>
        <v>1</v>
      </c>
      <c r="I256" s="54">
        <f>COUNT(D257)*2</f>
        <v>2</v>
      </c>
      <c r="J256" s="54"/>
      <c r="K256" s="54"/>
      <c r="P256" s="19"/>
      <c r="Q256" s="19"/>
      <c r="R256" s="19"/>
      <c r="S256" s="19"/>
    </row>
    <row r="257" spans="1:19" ht="30" x14ac:dyDescent="0.3">
      <c r="A257" s="38" t="s">
        <v>1365</v>
      </c>
      <c r="B257" s="23" t="s">
        <v>638</v>
      </c>
      <c r="C257" s="23" t="s">
        <v>1366</v>
      </c>
      <c r="D257" s="25">
        <v>1</v>
      </c>
      <c r="E257" s="25" t="s">
        <v>245</v>
      </c>
      <c r="F257" s="23"/>
      <c r="G257" s="23"/>
      <c r="H257" s="54"/>
      <c r="I257" s="54"/>
      <c r="J257" s="54"/>
      <c r="K257" s="54"/>
      <c r="P257" s="19"/>
      <c r="Q257" s="19"/>
      <c r="R257" s="19"/>
      <c r="S257" s="19"/>
    </row>
    <row r="258" spans="1:19" x14ac:dyDescent="0.3">
      <c r="A258" s="38" t="s">
        <v>75</v>
      </c>
      <c r="B258" s="686" t="s">
        <v>4078</v>
      </c>
      <c r="C258" s="687"/>
      <c r="D258" s="687"/>
      <c r="E258" s="687"/>
      <c r="F258" s="687"/>
      <c r="G258" s="688"/>
      <c r="H258" s="54">
        <f>SUM(D259:D267)</f>
        <v>9</v>
      </c>
      <c r="I258" s="54">
        <f>COUNT(D259:D267)*2</f>
        <v>18</v>
      </c>
      <c r="J258" s="54"/>
      <c r="K258" s="54"/>
      <c r="P258" s="19"/>
      <c r="Q258" s="19"/>
      <c r="R258" s="19"/>
      <c r="S258" s="19"/>
    </row>
    <row r="259" spans="1:19" ht="30" x14ac:dyDescent="0.3">
      <c r="A259" s="38" t="s">
        <v>1367</v>
      </c>
      <c r="B259" s="24" t="s">
        <v>643</v>
      </c>
      <c r="C259" s="24" t="s">
        <v>1368</v>
      </c>
      <c r="D259" s="25">
        <v>1</v>
      </c>
      <c r="E259" s="25" t="s">
        <v>563</v>
      </c>
      <c r="F259" s="24"/>
      <c r="G259" s="24"/>
      <c r="H259" s="54"/>
      <c r="I259" s="54"/>
      <c r="J259" s="54"/>
      <c r="K259" s="54"/>
      <c r="P259" s="19"/>
      <c r="Q259" s="19"/>
      <c r="R259" s="19"/>
      <c r="S259" s="19"/>
    </row>
    <row r="260" spans="1:19" x14ac:dyDescent="0.3">
      <c r="A260" s="38"/>
      <c r="B260" s="23"/>
      <c r="C260" s="23" t="s">
        <v>1369</v>
      </c>
      <c r="D260" s="25">
        <v>1</v>
      </c>
      <c r="E260" s="25" t="s">
        <v>563</v>
      </c>
      <c r="F260" s="23"/>
      <c r="G260" s="23"/>
      <c r="H260" s="54"/>
      <c r="I260" s="54"/>
      <c r="J260" s="54"/>
      <c r="K260" s="54"/>
      <c r="P260" s="19"/>
      <c r="Q260" s="19"/>
      <c r="R260" s="19"/>
      <c r="S260" s="19"/>
    </row>
    <row r="261" spans="1:19" ht="30" x14ac:dyDescent="0.3">
      <c r="A261" s="38" t="s">
        <v>1370</v>
      </c>
      <c r="B261" s="23" t="s">
        <v>646</v>
      </c>
      <c r="C261" s="23" t="s">
        <v>1371</v>
      </c>
      <c r="D261" s="25">
        <v>1</v>
      </c>
      <c r="E261" s="25" t="s">
        <v>563</v>
      </c>
      <c r="F261" s="23"/>
      <c r="G261" s="23"/>
      <c r="H261" s="54"/>
      <c r="I261" s="54"/>
      <c r="J261" s="54"/>
      <c r="K261" s="54"/>
      <c r="P261" s="19"/>
      <c r="Q261" s="19"/>
      <c r="R261" s="19"/>
      <c r="S261" s="19"/>
    </row>
    <row r="262" spans="1:19" ht="30" x14ac:dyDescent="0.3">
      <c r="A262" s="38"/>
      <c r="B262" s="23"/>
      <c r="C262" s="23" t="s">
        <v>1372</v>
      </c>
      <c r="D262" s="25">
        <v>1</v>
      </c>
      <c r="E262" s="25" t="s">
        <v>388</v>
      </c>
      <c r="F262" s="23"/>
      <c r="G262" s="23"/>
      <c r="H262" s="54"/>
      <c r="I262" s="54"/>
      <c r="J262" s="54"/>
      <c r="K262" s="54"/>
      <c r="P262" s="19"/>
      <c r="Q262" s="19"/>
      <c r="R262" s="19"/>
      <c r="S262" s="19"/>
    </row>
    <row r="263" spans="1:19" x14ac:dyDescent="0.3">
      <c r="A263" s="38"/>
      <c r="B263" s="23"/>
      <c r="C263" s="23" t="s">
        <v>1373</v>
      </c>
      <c r="D263" s="25">
        <v>1</v>
      </c>
      <c r="E263" s="25" t="s">
        <v>188</v>
      </c>
      <c r="F263" s="23"/>
      <c r="G263" s="23"/>
      <c r="H263" s="54"/>
      <c r="I263" s="54"/>
      <c r="J263" s="54"/>
      <c r="K263" s="54"/>
      <c r="P263" s="19"/>
      <c r="Q263" s="19"/>
      <c r="R263" s="19"/>
      <c r="S263" s="19"/>
    </row>
    <row r="264" spans="1:19" ht="30" x14ac:dyDescent="0.3">
      <c r="A264" s="38" t="s">
        <v>4070</v>
      </c>
      <c r="B264" s="444" t="s">
        <v>4071</v>
      </c>
      <c r="C264" s="445" t="s">
        <v>4310</v>
      </c>
      <c r="D264" s="418">
        <v>1</v>
      </c>
      <c r="E264" s="446" t="s">
        <v>629</v>
      </c>
      <c r="F264" s="445" t="s">
        <v>4309</v>
      </c>
      <c r="G264" s="406"/>
      <c r="H264" s="54"/>
      <c r="I264" s="54"/>
      <c r="J264" s="54"/>
      <c r="K264" s="54"/>
      <c r="P264" s="19"/>
      <c r="Q264" s="19"/>
      <c r="R264" s="19"/>
      <c r="S264" s="19"/>
    </row>
    <row r="265" spans="1:19" ht="75" x14ac:dyDescent="0.3">
      <c r="A265" s="405"/>
      <c r="B265" s="447"/>
      <c r="C265" s="445" t="s">
        <v>4414</v>
      </c>
      <c r="D265" s="418">
        <v>1</v>
      </c>
      <c r="E265" s="446" t="s">
        <v>388</v>
      </c>
      <c r="F265" s="445" t="s">
        <v>4415</v>
      </c>
      <c r="G265" s="406"/>
      <c r="H265" s="54"/>
      <c r="I265" s="54"/>
      <c r="J265" s="54"/>
      <c r="K265" s="54"/>
      <c r="P265" s="19"/>
      <c r="Q265" s="19"/>
      <c r="R265" s="19"/>
      <c r="S265" s="19"/>
    </row>
    <row r="266" spans="1:19" ht="45" x14ac:dyDescent="0.3">
      <c r="A266" s="38"/>
      <c r="B266" s="448"/>
      <c r="C266" s="445" t="s">
        <v>4308</v>
      </c>
      <c r="D266" s="418">
        <v>1</v>
      </c>
      <c r="E266" s="446" t="s">
        <v>388</v>
      </c>
      <c r="F266" s="445" t="s">
        <v>4411</v>
      </c>
      <c r="G266" s="406"/>
      <c r="H266" s="54"/>
      <c r="I266" s="54"/>
      <c r="J266" s="54"/>
      <c r="K266" s="54"/>
      <c r="P266" s="19"/>
      <c r="Q266" s="19"/>
      <c r="R266" s="19"/>
      <c r="S266" s="19"/>
    </row>
    <row r="267" spans="1:19" ht="30" x14ac:dyDescent="0.3">
      <c r="A267" s="38"/>
      <c r="B267" s="448"/>
      <c r="C267" s="445" t="s">
        <v>4412</v>
      </c>
      <c r="D267" s="418">
        <v>1</v>
      </c>
      <c r="E267" s="446" t="s">
        <v>388</v>
      </c>
      <c r="F267" s="445" t="s">
        <v>4413</v>
      </c>
      <c r="G267" s="406"/>
      <c r="H267" s="54"/>
      <c r="I267" s="54"/>
      <c r="J267" s="54"/>
      <c r="K267" s="54"/>
      <c r="P267" s="19"/>
      <c r="Q267" s="19"/>
      <c r="R267" s="19"/>
      <c r="S267" s="19"/>
    </row>
    <row r="268" spans="1:19" x14ac:dyDescent="0.3">
      <c r="A268" s="38" t="s">
        <v>76</v>
      </c>
      <c r="B268" s="686" t="s">
        <v>651</v>
      </c>
      <c r="C268" s="687"/>
      <c r="D268" s="687"/>
      <c r="E268" s="687"/>
      <c r="F268" s="687"/>
      <c r="G268" s="688"/>
      <c r="H268" s="54">
        <f>SUM(D269:D274)</f>
        <v>6</v>
      </c>
      <c r="I268" s="54">
        <f>COUNT(D269:D274)*2</f>
        <v>12</v>
      </c>
      <c r="J268" s="54"/>
      <c r="K268" s="54"/>
      <c r="P268" s="19"/>
      <c r="Q268" s="19"/>
      <c r="R268" s="19"/>
      <c r="S268" s="19"/>
    </row>
    <row r="269" spans="1:19" ht="30" x14ac:dyDescent="0.3">
      <c r="A269" s="38" t="s">
        <v>1374</v>
      </c>
      <c r="B269" s="23" t="s">
        <v>661</v>
      </c>
      <c r="C269" s="23" t="s">
        <v>662</v>
      </c>
      <c r="D269" s="25">
        <v>1</v>
      </c>
      <c r="E269" s="25" t="s">
        <v>563</v>
      </c>
      <c r="F269" s="23"/>
      <c r="G269" s="23"/>
      <c r="H269" s="54"/>
      <c r="I269" s="54"/>
      <c r="J269" s="54"/>
      <c r="K269" s="54"/>
      <c r="P269" s="19"/>
      <c r="Q269" s="19"/>
      <c r="R269" s="19"/>
      <c r="S269" s="19"/>
    </row>
    <row r="270" spans="1:19" ht="30" x14ac:dyDescent="0.3">
      <c r="A270" s="38"/>
      <c r="B270" s="23"/>
      <c r="C270" s="23" t="s">
        <v>1375</v>
      </c>
      <c r="D270" s="25">
        <v>1</v>
      </c>
      <c r="E270" s="25" t="s">
        <v>247</v>
      </c>
      <c r="F270" s="23"/>
      <c r="G270" s="23"/>
      <c r="H270" s="54"/>
      <c r="I270" s="54"/>
      <c r="J270" s="54"/>
      <c r="K270" s="54"/>
      <c r="P270" s="19"/>
      <c r="Q270" s="19"/>
      <c r="R270" s="19"/>
      <c r="S270" s="19"/>
    </row>
    <row r="271" spans="1:19" ht="30" x14ac:dyDescent="0.3">
      <c r="A271" s="38" t="s">
        <v>1376</v>
      </c>
      <c r="B271" s="24" t="s">
        <v>665</v>
      </c>
      <c r="C271" s="24" t="s">
        <v>666</v>
      </c>
      <c r="D271" s="25">
        <v>1</v>
      </c>
      <c r="E271" s="25" t="s">
        <v>245</v>
      </c>
      <c r="F271" s="24"/>
      <c r="G271" s="24"/>
      <c r="H271" s="54"/>
      <c r="I271" s="54"/>
      <c r="J271" s="54"/>
      <c r="K271" s="54"/>
      <c r="P271" s="19"/>
      <c r="Q271" s="19"/>
      <c r="R271" s="19"/>
      <c r="S271" s="19"/>
    </row>
    <row r="272" spans="1:19" ht="30" x14ac:dyDescent="0.3">
      <c r="A272" s="38"/>
      <c r="B272" s="23"/>
      <c r="C272" s="23" t="s">
        <v>668</v>
      </c>
      <c r="D272" s="25">
        <v>1</v>
      </c>
      <c r="E272" s="25" t="s">
        <v>218</v>
      </c>
      <c r="F272" s="23" t="s">
        <v>669</v>
      </c>
      <c r="G272" s="23"/>
      <c r="H272" s="54"/>
      <c r="I272" s="54"/>
      <c r="J272" s="54"/>
      <c r="K272" s="54"/>
      <c r="P272" s="19"/>
      <c r="Q272" s="19"/>
      <c r="R272" s="19"/>
      <c r="S272" s="19"/>
    </row>
    <row r="273" spans="1:19" ht="30" x14ac:dyDescent="0.3">
      <c r="A273" s="38"/>
      <c r="B273" s="23"/>
      <c r="C273" s="23" t="s">
        <v>670</v>
      </c>
      <c r="D273" s="25">
        <v>1</v>
      </c>
      <c r="E273" s="25" t="s">
        <v>218</v>
      </c>
      <c r="F273" s="23" t="s">
        <v>671</v>
      </c>
      <c r="G273" s="23"/>
      <c r="H273" s="54"/>
      <c r="I273" s="54"/>
      <c r="J273" s="54"/>
      <c r="K273" s="54"/>
      <c r="P273" s="19"/>
      <c r="Q273" s="19"/>
      <c r="R273" s="19"/>
      <c r="S273" s="19"/>
    </row>
    <row r="274" spans="1:19" ht="30" x14ac:dyDescent="0.3">
      <c r="A274" s="38" t="s">
        <v>676</v>
      </c>
      <c r="B274" s="24" t="s">
        <v>677</v>
      </c>
      <c r="C274" s="24" t="s">
        <v>678</v>
      </c>
      <c r="D274" s="25">
        <v>1</v>
      </c>
      <c r="E274" s="25" t="s">
        <v>679</v>
      </c>
      <c r="F274" s="24"/>
      <c r="G274" s="24"/>
      <c r="H274" s="54"/>
      <c r="I274" s="54"/>
      <c r="J274" s="54"/>
      <c r="K274" s="54"/>
      <c r="P274" s="19"/>
      <c r="Q274" s="19"/>
      <c r="R274" s="19"/>
      <c r="S274" s="19"/>
    </row>
    <row r="275" spans="1:19" x14ac:dyDescent="0.3">
      <c r="A275" s="38" t="s">
        <v>78</v>
      </c>
      <c r="B275" s="686" t="s">
        <v>681</v>
      </c>
      <c r="C275" s="687"/>
      <c r="D275" s="687"/>
      <c r="E275" s="687"/>
      <c r="F275" s="687"/>
      <c r="G275" s="688"/>
      <c r="H275" s="54">
        <f>SUM(D276:D282)</f>
        <v>7</v>
      </c>
      <c r="I275" s="54">
        <f>COUNT(D276:D282)*2</f>
        <v>14</v>
      </c>
      <c r="J275" s="54"/>
      <c r="K275" s="54"/>
      <c r="P275" s="19"/>
      <c r="Q275" s="19"/>
      <c r="R275" s="19"/>
      <c r="S275" s="19"/>
    </row>
    <row r="276" spans="1:19" ht="45" x14ac:dyDescent="0.3">
      <c r="A276" s="38" t="s">
        <v>1377</v>
      </c>
      <c r="B276" s="23" t="s">
        <v>683</v>
      </c>
      <c r="C276" s="23" t="s">
        <v>1378</v>
      </c>
      <c r="D276" s="25">
        <v>1</v>
      </c>
      <c r="E276" s="25" t="s">
        <v>563</v>
      </c>
      <c r="F276" s="23"/>
      <c r="G276" s="23"/>
      <c r="H276" s="54"/>
      <c r="I276" s="54"/>
      <c r="J276" s="54"/>
      <c r="K276" s="54"/>
      <c r="P276" s="19"/>
      <c r="Q276" s="19"/>
      <c r="R276" s="19"/>
      <c r="S276" s="19"/>
    </row>
    <row r="277" spans="1:19" ht="30" x14ac:dyDescent="0.3">
      <c r="A277" s="38" t="s">
        <v>1379</v>
      </c>
      <c r="B277" s="23" t="s">
        <v>687</v>
      </c>
      <c r="C277" s="23" t="s">
        <v>1380</v>
      </c>
      <c r="D277" s="25">
        <v>1</v>
      </c>
      <c r="E277" s="25" t="s">
        <v>563</v>
      </c>
      <c r="F277" s="23"/>
      <c r="G277" s="23"/>
      <c r="H277" s="54"/>
      <c r="I277" s="54"/>
      <c r="J277" s="54"/>
      <c r="K277" s="54"/>
      <c r="P277" s="19"/>
      <c r="Q277" s="19"/>
      <c r="R277" s="19"/>
      <c r="S277" s="19"/>
    </row>
    <row r="278" spans="1:19" ht="30" x14ac:dyDescent="0.3">
      <c r="A278" s="38" t="s">
        <v>1381</v>
      </c>
      <c r="B278" s="27" t="s">
        <v>695</v>
      </c>
      <c r="C278" s="23" t="s">
        <v>1382</v>
      </c>
      <c r="D278" s="25">
        <v>1</v>
      </c>
      <c r="E278" s="25" t="s">
        <v>563</v>
      </c>
      <c r="F278" s="23"/>
      <c r="G278" s="23"/>
      <c r="H278" s="54"/>
      <c r="I278" s="54"/>
      <c r="J278" s="54"/>
      <c r="K278" s="54"/>
      <c r="P278" s="19"/>
      <c r="Q278" s="19"/>
      <c r="R278" s="19"/>
      <c r="S278" s="19"/>
    </row>
    <row r="279" spans="1:19" ht="30" x14ac:dyDescent="0.3">
      <c r="A279" s="38" t="s">
        <v>1383</v>
      </c>
      <c r="B279" s="23" t="s">
        <v>699</v>
      </c>
      <c r="C279" s="23" t="s">
        <v>1384</v>
      </c>
      <c r="D279" s="25">
        <v>1</v>
      </c>
      <c r="E279" s="25" t="s">
        <v>245</v>
      </c>
      <c r="F279" s="23"/>
      <c r="G279" s="23"/>
      <c r="H279" s="54"/>
      <c r="I279" s="54"/>
      <c r="J279" s="54"/>
      <c r="K279" s="54"/>
      <c r="P279" s="19"/>
      <c r="Q279" s="19"/>
      <c r="R279" s="19"/>
      <c r="S279" s="19"/>
    </row>
    <row r="280" spans="1:19" x14ac:dyDescent="0.3">
      <c r="A280" s="38" t="s">
        <v>1385</v>
      </c>
      <c r="B280" s="23" t="s">
        <v>703</v>
      </c>
      <c r="C280" s="23" t="s">
        <v>1386</v>
      </c>
      <c r="D280" s="25">
        <v>1</v>
      </c>
      <c r="E280" s="25" t="s">
        <v>243</v>
      </c>
      <c r="F280" s="23" t="s">
        <v>1387</v>
      </c>
      <c r="G280" s="23"/>
      <c r="H280" s="54"/>
      <c r="I280" s="54"/>
      <c r="J280" s="54"/>
      <c r="K280" s="54"/>
      <c r="P280" s="19"/>
      <c r="Q280" s="19"/>
      <c r="R280" s="19"/>
      <c r="S280" s="19"/>
    </row>
    <row r="281" spans="1:19" x14ac:dyDescent="0.3">
      <c r="A281" s="38"/>
      <c r="B281" s="23"/>
      <c r="C281" s="23" t="s">
        <v>706</v>
      </c>
      <c r="D281" s="25">
        <v>1</v>
      </c>
      <c r="E281" s="25" t="s">
        <v>243</v>
      </c>
      <c r="F281" s="23"/>
      <c r="G281" s="23"/>
      <c r="H281" s="54"/>
      <c r="I281" s="54"/>
      <c r="J281" s="54"/>
      <c r="K281" s="54"/>
      <c r="P281" s="19"/>
      <c r="Q281" s="19"/>
      <c r="R281" s="19"/>
      <c r="S281" s="19"/>
    </row>
    <row r="282" spans="1:19" ht="30" x14ac:dyDescent="0.3">
      <c r="A282" s="38" t="s">
        <v>1388</v>
      </c>
      <c r="B282" s="23" t="s">
        <v>708</v>
      </c>
      <c r="C282" s="23" t="s">
        <v>1389</v>
      </c>
      <c r="D282" s="25">
        <v>1</v>
      </c>
      <c r="E282" s="25" t="s">
        <v>245</v>
      </c>
      <c r="F282" s="23"/>
      <c r="G282" s="23"/>
      <c r="H282" s="54"/>
      <c r="I282" s="54"/>
      <c r="J282" s="54"/>
      <c r="K282" s="54"/>
      <c r="P282" s="19"/>
      <c r="Q282" s="19"/>
      <c r="R282" s="19"/>
      <c r="S282" s="19"/>
    </row>
    <row r="283" spans="1:19" x14ac:dyDescent="0.3">
      <c r="A283" s="38"/>
      <c r="B283" s="700" t="s">
        <v>1502</v>
      </c>
      <c r="C283" s="701"/>
      <c r="D283" s="701"/>
      <c r="E283" s="701"/>
      <c r="F283" s="701"/>
      <c r="G283" s="702"/>
      <c r="H283" s="54"/>
      <c r="I283" s="54"/>
      <c r="J283" s="54"/>
      <c r="K283" s="54"/>
      <c r="P283" s="19"/>
      <c r="Q283" s="19"/>
      <c r="R283" s="19"/>
      <c r="S283" s="19"/>
    </row>
    <row r="284" spans="1:19" x14ac:dyDescent="0.3">
      <c r="A284" s="38" t="s">
        <v>82</v>
      </c>
      <c r="B284" s="686" t="s">
        <v>4193</v>
      </c>
      <c r="C284" s="687"/>
      <c r="D284" s="687"/>
      <c r="E284" s="687"/>
      <c r="F284" s="687"/>
      <c r="G284" s="688"/>
      <c r="H284" s="54">
        <f>SUM(D285:D316)</f>
        <v>32</v>
      </c>
      <c r="I284" s="54">
        <f>COUNT(D285:D316)*2</f>
        <v>64</v>
      </c>
      <c r="J284" s="54"/>
      <c r="K284" s="54"/>
      <c r="P284" s="19"/>
      <c r="Q284" s="19"/>
      <c r="R284" s="19"/>
      <c r="S284" s="19"/>
    </row>
    <row r="285" spans="1:19" ht="30" x14ac:dyDescent="0.3">
      <c r="A285" s="38" t="s">
        <v>2115</v>
      </c>
      <c r="B285" s="23" t="s">
        <v>1505</v>
      </c>
      <c r="C285" s="23" t="s">
        <v>1506</v>
      </c>
      <c r="D285" s="25">
        <v>1</v>
      </c>
      <c r="E285" s="25" t="s">
        <v>176</v>
      </c>
      <c r="F285" s="23" t="s">
        <v>1507</v>
      </c>
      <c r="G285" s="23"/>
      <c r="H285" s="54"/>
      <c r="I285" s="54"/>
      <c r="J285" s="54"/>
      <c r="K285" s="54"/>
      <c r="P285" s="19"/>
      <c r="Q285" s="19"/>
      <c r="R285" s="19"/>
      <c r="S285" s="19"/>
    </row>
    <row r="286" spans="1:19" ht="30" x14ac:dyDescent="0.3">
      <c r="A286" s="38"/>
      <c r="B286" s="23"/>
      <c r="C286" s="23" t="s">
        <v>1508</v>
      </c>
      <c r="D286" s="25">
        <v>1</v>
      </c>
      <c r="E286" s="25" t="s">
        <v>176</v>
      </c>
      <c r="F286" s="23" t="s">
        <v>1509</v>
      </c>
      <c r="G286" s="23"/>
      <c r="H286" s="54"/>
      <c r="I286" s="54"/>
      <c r="J286" s="54"/>
      <c r="K286" s="54"/>
      <c r="P286" s="19"/>
      <c r="Q286" s="19"/>
      <c r="R286" s="19"/>
      <c r="S286" s="19"/>
    </row>
    <row r="287" spans="1:19" x14ac:dyDescent="0.3">
      <c r="A287" s="38"/>
      <c r="B287" s="23"/>
      <c r="C287" s="23" t="s">
        <v>1510</v>
      </c>
      <c r="D287" s="25">
        <v>1</v>
      </c>
      <c r="E287" s="25" t="s">
        <v>176</v>
      </c>
      <c r="F287" s="23" t="s">
        <v>1509</v>
      </c>
      <c r="G287" s="23"/>
      <c r="H287" s="54"/>
      <c r="I287" s="54"/>
      <c r="J287" s="54"/>
      <c r="K287" s="54"/>
      <c r="P287" s="19"/>
      <c r="Q287" s="19"/>
      <c r="R287" s="19"/>
      <c r="S287" s="19"/>
    </row>
    <row r="288" spans="1:19" ht="30" x14ac:dyDescent="0.3">
      <c r="A288" s="38" t="s">
        <v>3806</v>
      </c>
      <c r="B288" s="23" t="s">
        <v>4072</v>
      </c>
      <c r="C288" s="23" t="s">
        <v>1512</v>
      </c>
      <c r="D288" s="25">
        <v>1</v>
      </c>
      <c r="E288" s="25" t="s">
        <v>388</v>
      </c>
      <c r="F288" s="24" t="s">
        <v>4198</v>
      </c>
      <c r="G288" s="24"/>
      <c r="H288" s="54"/>
      <c r="I288" s="54"/>
      <c r="J288" s="54"/>
      <c r="K288" s="54"/>
      <c r="P288" s="19"/>
      <c r="Q288" s="19"/>
      <c r="R288" s="19"/>
      <c r="S288" s="19"/>
    </row>
    <row r="289" spans="1:19" x14ac:dyDescent="0.3">
      <c r="A289" s="38"/>
      <c r="B289" s="23"/>
      <c r="C289" s="23" t="s">
        <v>1513</v>
      </c>
      <c r="D289" s="25">
        <v>1</v>
      </c>
      <c r="E289" s="25" t="s">
        <v>388</v>
      </c>
      <c r="F289" s="24" t="s">
        <v>4198</v>
      </c>
      <c r="G289" s="24"/>
      <c r="H289" s="54"/>
      <c r="I289" s="54"/>
      <c r="J289" s="54"/>
      <c r="K289" s="54"/>
      <c r="P289" s="19"/>
      <c r="Q289" s="19"/>
      <c r="R289" s="19"/>
      <c r="S289" s="19"/>
    </row>
    <row r="290" spans="1:19" ht="30" x14ac:dyDescent="0.3">
      <c r="A290" s="38"/>
      <c r="B290" s="23"/>
      <c r="C290" s="23" t="s">
        <v>1514</v>
      </c>
      <c r="D290" s="25">
        <v>1</v>
      </c>
      <c r="E290" s="25" t="s">
        <v>388</v>
      </c>
      <c r="F290" s="24" t="s">
        <v>4198</v>
      </c>
      <c r="G290" s="24"/>
      <c r="H290" s="54"/>
      <c r="I290" s="54"/>
      <c r="J290" s="54"/>
      <c r="K290" s="54"/>
      <c r="P290" s="19"/>
      <c r="Q290" s="19"/>
      <c r="R290" s="19"/>
      <c r="S290" s="19"/>
    </row>
    <row r="291" spans="1:19" ht="30" x14ac:dyDescent="0.3">
      <c r="A291" s="38"/>
      <c r="B291" s="23"/>
      <c r="C291" s="23" t="s">
        <v>4199</v>
      </c>
      <c r="D291" s="25">
        <v>1</v>
      </c>
      <c r="E291" s="25" t="s">
        <v>388</v>
      </c>
      <c r="F291" s="24" t="s">
        <v>1515</v>
      </c>
      <c r="G291" s="24"/>
      <c r="H291" s="54"/>
      <c r="I291" s="54"/>
      <c r="J291" s="54"/>
      <c r="K291" s="54"/>
      <c r="P291" s="19"/>
      <c r="Q291" s="19"/>
      <c r="R291" s="19"/>
      <c r="S291" s="19"/>
    </row>
    <row r="292" spans="1:19" ht="45" x14ac:dyDescent="0.3">
      <c r="A292" s="38"/>
      <c r="B292" s="23"/>
      <c r="C292" s="23" t="s">
        <v>1516</v>
      </c>
      <c r="D292" s="25">
        <v>1</v>
      </c>
      <c r="E292" s="25" t="s">
        <v>388</v>
      </c>
      <c r="F292" s="24" t="s">
        <v>1517</v>
      </c>
      <c r="G292" s="23"/>
      <c r="H292" s="54"/>
      <c r="I292" s="54"/>
      <c r="J292" s="54"/>
      <c r="K292" s="54"/>
      <c r="P292" s="19"/>
      <c r="Q292" s="19"/>
      <c r="R292" s="19"/>
      <c r="S292" s="19"/>
    </row>
    <row r="293" spans="1:19" ht="30" x14ac:dyDescent="0.3">
      <c r="A293" s="38"/>
      <c r="B293" s="23"/>
      <c r="C293" s="23" t="s">
        <v>1518</v>
      </c>
      <c r="D293" s="25">
        <v>1</v>
      </c>
      <c r="E293" s="25" t="s">
        <v>388</v>
      </c>
      <c r="F293" s="24" t="s">
        <v>1519</v>
      </c>
      <c r="G293" s="23"/>
      <c r="H293" s="54"/>
      <c r="I293" s="54"/>
      <c r="J293" s="54"/>
      <c r="K293" s="54"/>
      <c r="P293" s="19"/>
      <c r="Q293" s="19"/>
      <c r="R293" s="19"/>
      <c r="S293" s="19"/>
    </row>
    <row r="294" spans="1:19" ht="30" x14ac:dyDescent="0.3">
      <c r="A294" s="38" t="s">
        <v>1390</v>
      </c>
      <c r="B294" s="23" t="s">
        <v>1521</v>
      </c>
      <c r="C294" s="23" t="s">
        <v>1522</v>
      </c>
      <c r="D294" s="25">
        <v>1</v>
      </c>
      <c r="E294" s="25" t="s">
        <v>388</v>
      </c>
      <c r="F294" s="23" t="s">
        <v>1523</v>
      </c>
      <c r="G294" s="23"/>
      <c r="H294" s="54"/>
      <c r="I294" s="54"/>
      <c r="J294" s="54"/>
      <c r="K294" s="54"/>
      <c r="P294" s="19"/>
      <c r="Q294" s="19"/>
      <c r="R294" s="19"/>
      <c r="S294" s="19"/>
    </row>
    <row r="295" spans="1:19" ht="30" x14ac:dyDescent="0.3">
      <c r="A295" s="38"/>
      <c r="B295" s="23"/>
      <c r="C295" s="23" t="s">
        <v>1524</v>
      </c>
      <c r="D295" s="25">
        <v>1</v>
      </c>
      <c r="E295" s="25" t="s">
        <v>388</v>
      </c>
      <c r="F295" s="23" t="s">
        <v>1523</v>
      </c>
      <c r="G295" s="23"/>
      <c r="H295" s="54"/>
      <c r="I295" s="54"/>
      <c r="J295" s="54"/>
      <c r="K295" s="54"/>
      <c r="P295" s="19"/>
      <c r="Q295" s="19"/>
      <c r="R295" s="19"/>
      <c r="S295" s="19"/>
    </row>
    <row r="296" spans="1:19" x14ac:dyDescent="0.3">
      <c r="A296" s="38"/>
      <c r="B296" s="23"/>
      <c r="C296" s="23" t="s">
        <v>1099</v>
      </c>
      <c r="D296" s="25">
        <v>1</v>
      </c>
      <c r="E296" s="25" t="s">
        <v>388</v>
      </c>
      <c r="F296" s="23" t="s">
        <v>1523</v>
      </c>
      <c r="G296" s="23"/>
      <c r="H296" s="54"/>
      <c r="I296" s="54"/>
      <c r="J296" s="54"/>
      <c r="K296" s="54"/>
      <c r="P296" s="19"/>
      <c r="Q296" s="19"/>
      <c r="R296" s="19"/>
      <c r="S296" s="19"/>
    </row>
    <row r="297" spans="1:19" x14ac:dyDescent="0.3">
      <c r="A297" s="38"/>
      <c r="B297" s="23"/>
      <c r="C297" s="23" t="s">
        <v>1525</v>
      </c>
      <c r="D297" s="25">
        <v>1</v>
      </c>
      <c r="E297" s="25" t="s">
        <v>388</v>
      </c>
      <c r="F297" s="23" t="s">
        <v>1523</v>
      </c>
      <c r="G297" s="23"/>
      <c r="H297" s="54"/>
      <c r="I297" s="54"/>
      <c r="J297" s="54"/>
      <c r="K297" s="54"/>
      <c r="P297" s="19"/>
      <c r="Q297" s="19"/>
      <c r="R297" s="19"/>
      <c r="S297" s="19"/>
    </row>
    <row r="298" spans="1:19" x14ac:dyDescent="0.3">
      <c r="A298" s="38"/>
      <c r="B298" s="23"/>
      <c r="C298" s="23" t="s">
        <v>1526</v>
      </c>
      <c r="D298" s="25">
        <v>1</v>
      </c>
      <c r="E298" s="25" t="s">
        <v>388</v>
      </c>
      <c r="F298" s="23" t="s">
        <v>1523</v>
      </c>
      <c r="G298" s="23"/>
      <c r="H298" s="54"/>
      <c r="I298" s="54"/>
      <c r="J298" s="54"/>
      <c r="K298" s="54"/>
      <c r="P298" s="19"/>
      <c r="Q298" s="19"/>
      <c r="R298" s="19"/>
      <c r="S298" s="19"/>
    </row>
    <row r="299" spans="1:19" x14ac:dyDescent="0.3">
      <c r="A299" s="38"/>
      <c r="B299" s="23"/>
      <c r="C299" s="23" t="s">
        <v>1527</v>
      </c>
      <c r="D299" s="25">
        <v>1</v>
      </c>
      <c r="E299" s="25" t="s">
        <v>388</v>
      </c>
      <c r="F299" s="23" t="s">
        <v>1523</v>
      </c>
      <c r="G299" s="23"/>
      <c r="H299" s="54"/>
      <c r="I299" s="54"/>
      <c r="J299" s="54"/>
      <c r="K299" s="54"/>
      <c r="P299" s="19"/>
      <c r="Q299" s="19"/>
      <c r="R299" s="19"/>
      <c r="S299" s="19"/>
    </row>
    <row r="300" spans="1:19" x14ac:dyDescent="0.3">
      <c r="A300" s="38"/>
      <c r="B300" s="23"/>
      <c r="C300" s="23" t="s">
        <v>1528</v>
      </c>
      <c r="D300" s="25">
        <v>1</v>
      </c>
      <c r="E300" s="25" t="s">
        <v>388</v>
      </c>
      <c r="F300" s="23" t="s">
        <v>1523</v>
      </c>
      <c r="G300" s="23"/>
      <c r="H300" s="54"/>
      <c r="I300" s="54"/>
      <c r="J300" s="54"/>
      <c r="K300" s="54"/>
      <c r="P300" s="19"/>
      <c r="Q300" s="19"/>
      <c r="R300" s="19"/>
      <c r="S300" s="19"/>
    </row>
    <row r="301" spans="1:19" x14ac:dyDescent="0.3">
      <c r="A301" s="38"/>
      <c r="B301" s="23"/>
      <c r="C301" s="23" t="s">
        <v>1529</v>
      </c>
      <c r="D301" s="25">
        <v>1</v>
      </c>
      <c r="E301" s="25" t="s">
        <v>388</v>
      </c>
      <c r="F301" s="23" t="s">
        <v>1523</v>
      </c>
      <c r="G301" s="23"/>
      <c r="H301" s="54"/>
      <c r="I301" s="54"/>
      <c r="J301" s="54"/>
      <c r="K301" s="54"/>
      <c r="P301" s="19"/>
      <c r="Q301" s="19"/>
      <c r="R301" s="19"/>
      <c r="S301" s="19"/>
    </row>
    <row r="302" spans="1:19" x14ac:dyDescent="0.3">
      <c r="A302" s="38"/>
      <c r="B302" s="23"/>
      <c r="C302" s="23" t="s">
        <v>1530</v>
      </c>
      <c r="D302" s="25">
        <v>1</v>
      </c>
      <c r="E302" s="25" t="s">
        <v>388</v>
      </c>
      <c r="F302" s="23" t="s">
        <v>1523</v>
      </c>
      <c r="G302" s="23"/>
      <c r="H302" s="54"/>
      <c r="I302" s="54"/>
      <c r="J302" s="54"/>
      <c r="K302" s="54"/>
      <c r="P302" s="19"/>
      <c r="Q302" s="19"/>
      <c r="R302" s="19"/>
      <c r="S302" s="19"/>
    </row>
    <row r="303" spans="1:19" ht="120" x14ac:dyDescent="0.3">
      <c r="A303" s="38" t="s">
        <v>4401</v>
      </c>
      <c r="B303" s="23" t="s">
        <v>1532</v>
      </c>
      <c r="C303" s="23" t="s">
        <v>1533</v>
      </c>
      <c r="D303" s="25">
        <v>1</v>
      </c>
      <c r="E303" s="25" t="s">
        <v>388</v>
      </c>
      <c r="F303" s="23" t="s">
        <v>1534</v>
      </c>
      <c r="G303" s="23"/>
      <c r="H303" s="54"/>
      <c r="I303" s="54"/>
      <c r="J303" s="54"/>
      <c r="K303" s="54"/>
      <c r="P303" s="19"/>
      <c r="Q303" s="19"/>
      <c r="R303" s="19"/>
      <c r="S303" s="19"/>
    </row>
    <row r="304" spans="1:19" x14ac:dyDescent="0.3">
      <c r="A304" s="38"/>
      <c r="B304" s="23"/>
      <c r="C304" s="23" t="s">
        <v>1535</v>
      </c>
      <c r="D304" s="25">
        <v>1</v>
      </c>
      <c r="E304" s="25" t="s">
        <v>388</v>
      </c>
      <c r="F304" s="23" t="s">
        <v>1536</v>
      </c>
      <c r="G304" s="23"/>
      <c r="H304" s="54"/>
      <c r="I304" s="54"/>
      <c r="J304" s="54"/>
      <c r="K304" s="54"/>
      <c r="P304" s="19"/>
      <c r="Q304" s="19"/>
      <c r="R304" s="19"/>
      <c r="S304" s="19"/>
    </row>
    <row r="305" spans="1:19" ht="30" x14ac:dyDescent="0.3">
      <c r="A305" s="38"/>
      <c r="B305" s="23"/>
      <c r="C305" s="23" t="s">
        <v>1537</v>
      </c>
      <c r="D305" s="25">
        <v>1</v>
      </c>
      <c r="E305" s="25" t="s">
        <v>388</v>
      </c>
      <c r="F305" s="23" t="s">
        <v>1536</v>
      </c>
      <c r="G305" s="23"/>
      <c r="H305" s="54"/>
      <c r="I305" s="54"/>
      <c r="J305" s="54"/>
      <c r="K305" s="54"/>
      <c r="P305" s="19"/>
      <c r="Q305" s="19"/>
      <c r="R305" s="19"/>
      <c r="S305" s="19"/>
    </row>
    <row r="306" spans="1:19" x14ac:dyDescent="0.3">
      <c r="A306" s="38"/>
      <c r="B306" s="23"/>
      <c r="C306" s="23" t="s">
        <v>1538</v>
      </c>
      <c r="D306" s="25">
        <v>1</v>
      </c>
      <c r="E306" s="25" t="s">
        <v>388</v>
      </c>
      <c r="F306" s="23" t="s">
        <v>1536</v>
      </c>
      <c r="G306" s="23"/>
      <c r="H306" s="54"/>
      <c r="I306" s="54"/>
      <c r="J306" s="54"/>
      <c r="K306" s="54"/>
      <c r="P306" s="19"/>
      <c r="Q306" s="19"/>
      <c r="R306" s="19"/>
      <c r="S306" s="19"/>
    </row>
    <row r="307" spans="1:19" ht="45" x14ac:dyDescent="0.3">
      <c r="A307" s="38" t="s">
        <v>4416</v>
      </c>
      <c r="B307" s="421" t="s">
        <v>4417</v>
      </c>
      <c r="C307" s="421" t="s">
        <v>4578</v>
      </c>
      <c r="D307" s="443">
        <v>1</v>
      </c>
      <c r="E307" s="25" t="s">
        <v>388</v>
      </c>
      <c r="F307" s="421" t="s">
        <v>4418</v>
      </c>
      <c r="G307" s="23"/>
      <c r="H307" s="54"/>
      <c r="I307" s="54"/>
      <c r="J307" s="54"/>
      <c r="K307" s="54"/>
      <c r="P307" s="19"/>
      <c r="Q307" s="19"/>
      <c r="R307" s="19"/>
      <c r="S307" s="19"/>
    </row>
    <row r="308" spans="1:19" ht="45" x14ac:dyDescent="0.3">
      <c r="A308" s="38"/>
      <c r="B308" s="421"/>
      <c r="C308" s="421" t="s">
        <v>4579</v>
      </c>
      <c r="D308" s="443">
        <v>1</v>
      </c>
      <c r="E308" s="25" t="s">
        <v>388</v>
      </c>
      <c r="F308" s="421" t="s">
        <v>4580</v>
      </c>
      <c r="G308" s="23"/>
      <c r="H308" s="54"/>
      <c r="I308" s="54"/>
      <c r="J308" s="54"/>
      <c r="K308" s="54"/>
      <c r="P308" s="19"/>
      <c r="Q308" s="19"/>
      <c r="R308" s="19"/>
      <c r="S308" s="19"/>
    </row>
    <row r="309" spans="1:19" ht="30" x14ac:dyDescent="0.3">
      <c r="A309" s="38" t="s">
        <v>4402</v>
      </c>
      <c r="B309" s="23" t="s">
        <v>1539</v>
      </c>
      <c r="C309" s="23" t="s">
        <v>1540</v>
      </c>
      <c r="D309" s="25">
        <v>1</v>
      </c>
      <c r="E309" s="25" t="s">
        <v>388</v>
      </c>
      <c r="F309" s="23"/>
      <c r="G309" s="24"/>
      <c r="H309" s="54"/>
      <c r="I309" s="54"/>
      <c r="J309" s="54"/>
      <c r="K309" s="54"/>
      <c r="P309" s="19"/>
      <c r="Q309" s="19"/>
      <c r="R309" s="19"/>
      <c r="S309" s="19"/>
    </row>
    <row r="310" spans="1:19" ht="45" x14ac:dyDescent="0.3">
      <c r="A310" s="38" t="s">
        <v>4403</v>
      </c>
      <c r="B310" s="23" t="s">
        <v>1541</v>
      </c>
      <c r="C310" s="23" t="s">
        <v>1542</v>
      </c>
      <c r="D310" s="25">
        <v>1</v>
      </c>
      <c r="E310" s="25" t="s">
        <v>388</v>
      </c>
      <c r="F310" s="23"/>
      <c r="G310" s="24"/>
      <c r="H310" s="54"/>
      <c r="I310" s="54"/>
      <c r="J310" s="54"/>
      <c r="K310" s="54"/>
      <c r="P310" s="19"/>
      <c r="Q310" s="19"/>
      <c r="R310" s="19"/>
      <c r="S310" s="19"/>
    </row>
    <row r="311" spans="1:19" ht="30" x14ac:dyDescent="0.3">
      <c r="A311" s="38"/>
      <c r="B311" s="23"/>
      <c r="C311" s="23" t="s">
        <v>4583</v>
      </c>
      <c r="D311" s="25">
        <v>1</v>
      </c>
      <c r="E311" s="25"/>
      <c r="F311" s="23"/>
      <c r="G311" s="24"/>
      <c r="H311" s="54"/>
      <c r="I311" s="54"/>
      <c r="J311" s="54"/>
      <c r="K311" s="54"/>
      <c r="P311" s="19"/>
      <c r="Q311" s="19"/>
      <c r="R311" s="19"/>
      <c r="S311" s="19"/>
    </row>
    <row r="312" spans="1:19" ht="45" x14ac:dyDescent="0.3">
      <c r="A312" s="38" t="s">
        <v>4404</v>
      </c>
      <c r="B312" s="23" t="s">
        <v>4194</v>
      </c>
      <c r="C312" s="23" t="s">
        <v>1543</v>
      </c>
      <c r="D312" s="25">
        <v>1</v>
      </c>
      <c r="E312" s="25" t="s">
        <v>388</v>
      </c>
      <c r="F312" s="24" t="s">
        <v>1544</v>
      </c>
      <c r="G312" s="23"/>
      <c r="H312" s="54"/>
      <c r="I312" s="54"/>
      <c r="J312" s="54"/>
      <c r="K312" s="54"/>
      <c r="P312" s="19"/>
      <c r="Q312" s="19"/>
      <c r="R312" s="19"/>
      <c r="S312" s="19"/>
    </row>
    <row r="313" spans="1:19" ht="45" x14ac:dyDescent="0.3">
      <c r="A313" s="38"/>
      <c r="B313" s="23"/>
      <c r="C313" s="23" t="s">
        <v>1545</v>
      </c>
      <c r="D313" s="25">
        <v>1</v>
      </c>
      <c r="E313" s="25" t="s">
        <v>388</v>
      </c>
      <c r="F313" s="24"/>
      <c r="G313" s="23"/>
      <c r="H313" s="54"/>
      <c r="I313" s="54"/>
      <c r="J313" s="54"/>
      <c r="K313" s="54"/>
      <c r="P313" s="19"/>
      <c r="Q313" s="19"/>
      <c r="R313" s="19"/>
      <c r="S313" s="19"/>
    </row>
    <row r="314" spans="1:19" ht="60" x14ac:dyDescent="0.3">
      <c r="A314" s="38"/>
      <c r="B314" s="23"/>
      <c r="C314" s="23" t="s">
        <v>1546</v>
      </c>
      <c r="D314" s="25">
        <v>1</v>
      </c>
      <c r="E314" s="25" t="s">
        <v>218</v>
      </c>
      <c r="F314" s="24" t="s">
        <v>1547</v>
      </c>
      <c r="G314" s="23"/>
      <c r="H314" s="54"/>
      <c r="I314" s="54"/>
      <c r="J314" s="54"/>
      <c r="K314" s="54"/>
      <c r="P314" s="19"/>
      <c r="Q314" s="19"/>
      <c r="R314" s="19"/>
      <c r="S314" s="19"/>
    </row>
    <row r="315" spans="1:19" ht="30" x14ac:dyDescent="0.3">
      <c r="A315" s="38" t="s">
        <v>4405</v>
      </c>
      <c r="B315" s="23" t="s">
        <v>1548</v>
      </c>
      <c r="C315" s="23" t="s">
        <v>1549</v>
      </c>
      <c r="D315" s="25">
        <v>1</v>
      </c>
      <c r="E315" s="25" t="s">
        <v>388</v>
      </c>
      <c r="F315" s="23"/>
      <c r="G315" s="23"/>
      <c r="H315" s="54"/>
      <c r="I315" s="54"/>
      <c r="J315" s="54"/>
      <c r="K315" s="54"/>
      <c r="P315" s="19"/>
      <c r="Q315" s="19"/>
      <c r="R315" s="19"/>
      <c r="S315" s="19"/>
    </row>
    <row r="316" spans="1:19" ht="30" x14ac:dyDescent="0.3">
      <c r="A316" s="38" t="s">
        <v>4406</v>
      </c>
      <c r="B316" s="23" t="s">
        <v>1550</v>
      </c>
      <c r="C316" s="23" t="s">
        <v>4584</v>
      </c>
      <c r="D316" s="25">
        <v>1</v>
      </c>
      <c r="E316" s="25" t="s">
        <v>388</v>
      </c>
      <c r="F316" s="23" t="s">
        <v>1551</v>
      </c>
      <c r="G316" s="23"/>
      <c r="H316" s="54"/>
      <c r="I316" s="54"/>
      <c r="J316" s="54"/>
      <c r="K316" s="54"/>
      <c r="P316" s="19"/>
      <c r="Q316" s="19"/>
      <c r="R316" s="19"/>
      <c r="S316" s="19"/>
    </row>
    <row r="317" spans="1:19" x14ac:dyDescent="0.3">
      <c r="A317" s="38" t="s">
        <v>84</v>
      </c>
      <c r="B317" s="686" t="s">
        <v>83</v>
      </c>
      <c r="C317" s="687"/>
      <c r="D317" s="687"/>
      <c r="E317" s="687"/>
      <c r="F317" s="687"/>
      <c r="G317" s="688"/>
      <c r="H317" s="442">
        <f>SUM(D318:D319)</f>
        <v>2</v>
      </c>
      <c r="I317" s="442">
        <f>COUNT(D318:D319)*2</f>
        <v>4</v>
      </c>
      <c r="J317" s="442"/>
      <c r="K317" s="442"/>
      <c r="P317" s="19"/>
      <c r="Q317" s="19"/>
      <c r="R317" s="19"/>
      <c r="S317" s="19"/>
    </row>
    <row r="318" spans="1:19" x14ac:dyDescent="0.3">
      <c r="A318" s="38" t="s">
        <v>1393</v>
      </c>
      <c r="B318" s="23" t="s">
        <v>741</v>
      </c>
      <c r="C318" s="23" t="s">
        <v>747</v>
      </c>
      <c r="D318" s="25">
        <v>1</v>
      </c>
      <c r="E318" s="25" t="s">
        <v>388</v>
      </c>
      <c r="F318" s="23"/>
      <c r="G318" s="23"/>
      <c r="H318" s="442"/>
      <c r="I318" s="442"/>
      <c r="J318" s="442"/>
      <c r="K318" s="442"/>
      <c r="P318" s="19"/>
      <c r="Q318" s="19"/>
      <c r="R318" s="19"/>
      <c r="S318" s="19"/>
    </row>
    <row r="319" spans="1:19" x14ac:dyDescent="0.3">
      <c r="A319" s="38"/>
      <c r="B319" s="23"/>
      <c r="C319" s="23" t="s">
        <v>1391</v>
      </c>
      <c r="D319" s="25">
        <v>1</v>
      </c>
      <c r="E319" s="25" t="s">
        <v>388</v>
      </c>
      <c r="F319" s="23"/>
      <c r="G319" s="23"/>
      <c r="H319" s="442"/>
      <c r="I319" s="442"/>
      <c r="J319" s="442"/>
      <c r="K319" s="442"/>
      <c r="P319" s="19"/>
      <c r="Q319" s="19"/>
      <c r="R319" s="19"/>
      <c r="S319" s="19"/>
    </row>
    <row r="320" spans="1:19" x14ac:dyDescent="0.3">
      <c r="A320" s="38" t="s">
        <v>86</v>
      </c>
      <c r="B320" s="686" t="s">
        <v>85</v>
      </c>
      <c r="C320" s="687"/>
      <c r="D320" s="687"/>
      <c r="E320" s="687"/>
      <c r="F320" s="687"/>
      <c r="G320" s="688"/>
      <c r="H320" s="54">
        <f>SUM(D321:D322)</f>
        <v>2</v>
      </c>
      <c r="I320" s="54">
        <f>COUNT(D321:D322)*2</f>
        <v>4</v>
      </c>
      <c r="J320" s="54"/>
      <c r="K320" s="54"/>
      <c r="P320" s="19"/>
      <c r="Q320" s="19"/>
      <c r="R320" s="19"/>
      <c r="S320" s="19"/>
    </row>
    <row r="321" spans="1:19" ht="30" x14ac:dyDescent="0.3">
      <c r="A321" s="38" t="s">
        <v>3808</v>
      </c>
      <c r="B321" s="23" t="s">
        <v>767</v>
      </c>
      <c r="C321" s="23" t="s">
        <v>1392</v>
      </c>
      <c r="D321" s="25">
        <v>1</v>
      </c>
      <c r="E321" s="25" t="s">
        <v>218</v>
      </c>
      <c r="F321" s="23"/>
      <c r="G321" s="23"/>
      <c r="H321" s="54"/>
      <c r="I321" s="54"/>
      <c r="J321" s="54"/>
      <c r="K321" s="54"/>
      <c r="P321" s="19"/>
      <c r="Q321" s="19"/>
      <c r="R321" s="19"/>
      <c r="S321" s="19"/>
    </row>
    <row r="322" spans="1:19" ht="30" x14ac:dyDescent="0.3">
      <c r="A322" s="38" t="s">
        <v>3810</v>
      </c>
      <c r="B322" s="24" t="s">
        <v>770</v>
      </c>
      <c r="C322" s="24" t="s">
        <v>1394</v>
      </c>
      <c r="D322" s="25">
        <v>1</v>
      </c>
      <c r="E322" s="25" t="s">
        <v>388</v>
      </c>
      <c r="F322" s="24"/>
      <c r="G322" s="24"/>
      <c r="H322" s="54"/>
      <c r="I322" s="54"/>
      <c r="J322" s="54"/>
      <c r="K322" s="54"/>
      <c r="P322" s="19"/>
      <c r="Q322" s="19"/>
      <c r="R322" s="19"/>
      <c r="S322" s="19"/>
    </row>
    <row r="323" spans="1:19" x14ac:dyDescent="0.3">
      <c r="A323" s="38"/>
      <c r="B323" s="700" t="s">
        <v>93</v>
      </c>
      <c r="C323" s="701"/>
      <c r="D323" s="701"/>
      <c r="E323" s="701"/>
      <c r="F323" s="701"/>
      <c r="G323" s="702"/>
      <c r="H323" s="54"/>
      <c r="I323" s="54"/>
      <c r="J323" s="54"/>
      <c r="K323" s="54"/>
      <c r="P323" s="19"/>
      <c r="Q323" s="19"/>
      <c r="R323" s="19"/>
      <c r="S323" s="19"/>
    </row>
    <row r="324" spans="1:19" x14ac:dyDescent="0.3">
      <c r="A324" s="38" t="s">
        <v>96</v>
      </c>
      <c r="B324" s="686" t="s">
        <v>1395</v>
      </c>
      <c r="C324" s="687"/>
      <c r="D324" s="687"/>
      <c r="E324" s="687"/>
      <c r="F324" s="687"/>
      <c r="G324" s="688"/>
      <c r="H324" s="54">
        <f>SUM(D325:D349)</f>
        <v>24</v>
      </c>
      <c r="I324" s="54">
        <f>COUNT(D325:D349)*2</f>
        <v>48</v>
      </c>
      <c r="J324" s="54"/>
      <c r="K324" s="54"/>
      <c r="P324" s="19"/>
      <c r="Q324" s="19"/>
      <c r="R324" s="19"/>
      <c r="S324" s="19"/>
    </row>
    <row r="325" spans="1:19" ht="30" x14ac:dyDescent="0.3">
      <c r="A325" s="38" t="s">
        <v>1770</v>
      </c>
      <c r="B325" s="24" t="s">
        <v>1397</v>
      </c>
      <c r="C325" s="24" t="s">
        <v>1398</v>
      </c>
      <c r="D325" s="25">
        <v>1</v>
      </c>
      <c r="E325" s="25" t="s">
        <v>247</v>
      </c>
      <c r="F325" s="24" t="s">
        <v>1399</v>
      </c>
      <c r="G325" s="24"/>
      <c r="H325" s="54"/>
      <c r="I325" s="54"/>
      <c r="J325" s="54"/>
      <c r="K325" s="54"/>
      <c r="P325" s="19"/>
      <c r="Q325" s="19"/>
      <c r="R325" s="19"/>
      <c r="S325" s="19"/>
    </row>
    <row r="326" spans="1:19" ht="30" x14ac:dyDescent="0.3">
      <c r="A326" s="38"/>
      <c r="B326" s="23"/>
      <c r="C326" s="23" t="s">
        <v>1400</v>
      </c>
      <c r="D326" s="25">
        <v>1</v>
      </c>
      <c r="E326" s="25" t="s">
        <v>563</v>
      </c>
      <c r="F326" s="24" t="s">
        <v>1401</v>
      </c>
      <c r="G326" s="23"/>
      <c r="H326" s="54"/>
      <c r="I326" s="54"/>
      <c r="J326" s="54"/>
      <c r="K326" s="54"/>
      <c r="P326" s="19"/>
      <c r="Q326" s="19"/>
      <c r="R326" s="19"/>
      <c r="S326" s="19"/>
    </row>
    <row r="327" spans="1:19" ht="45" x14ac:dyDescent="0.3">
      <c r="A327" s="38" t="s">
        <v>1775</v>
      </c>
      <c r="B327" s="23" t="s">
        <v>1403</v>
      </c>
      <c r="C327" s="23" t="s">
        <v>1404</v>
      </c>
      <c r="D327" s="25">
        <v>1</v>
      </c>
      <c r="E327" s="25" t="s">
        <v>247</v>
      </c>
      <c r="F327" s="23"/>
      <c r="G327" s="23"/>
      <c r="H327" s="54"/>
      <c r="I327" s="54"/>
      <c r="J327" s="54"/>
      <c r="K327" s="54"/>
      <c r="P327" s="19"/>
      <c r="Q327" s="19"/>
      <c r="R327" s="19"/>
      <c r="S327" s="19"/>
    </row>
    <row r="328" spans="1:19" x14ac:dyDescent="0.3">
      <c r="A328" s="38"/>
      <c r="B328" s="23"/>
      <c r="C328" s="23" t="s">
        <v>1405</v>
      </c>
      <c r="D328" s="25">
        <v>1</v>
      </c>
      <c r="E328" s="25" t="s">
        <v>1406</v>
      </c>
      <c r="F328" s="23"/>
      <c r="G328" s="23"/>
      <c r="H328" s="54"/>
      <c r="I328" s="54"/>
      <c r="J328" s="54"/>
      <c r="K328" s="54"/>
      <c r="P328" s="19"/>
      <c r="Q328" s="19"/>
      <c r="R328" s="19"/>
      <c r="S328" s="19"/>
    </row>
    <row r="329" spans="1:19" ht="30" x14ac:dyDescent="0.3">
      <c r="A329" s="38"/>
      <c r="B329" s="23"/>
      <c r="C329" s="23" t="s">
        <v>1407</v>
      </c>
      <c r="D329" s="25">
        <v>1</v>
      </c>
      <c r="E329" s="25" t="s">
        <v>247</v>
      </c>
      <c r="F329" s="23"/>
      <c r="G329" s="23"/>
      <c r="H329" s="54"/>
      <c r="I329" s="54"/>
      <c r="J329" s="54"/>
      <c r="K329" s="54"/>
      <c r="P329" s="19"/>
      <c r="Q329" s="19"/>
      <c r="R329" s="19"/>
      <c r="S329" s="19"/>
    </row>
    <row r="330" spans="1:19" ht="30" x14ac:dyDescent="0.3">
      <c r="A330" s="38"/>
      <c r="B330" s="23"/>
      <c r="C330" s="23" t="s">
        <v>1408</v>
      </c>
      <c r="D330" s="25">
        <v>1</v>
      </c>
      <c r="E330" s="25" t="s">
        <v>247</v>
      </c>
      <c r="F330" s="23"/>
      <c r="G330" s="23"/>
      <c r="H330" s="54"/>
      <c r="I330" s="54"/>
      <c r="J330" s="54"/>
      <c r="K330" s="54"/>
      <c r="P330" s="19"/>
      <c r="Q330" s="19"/>
      <c r="R330" s="19"/>
      <c r="S330" s="19"/>
    </row>
    <row r="331" spans="1:19" x14ac:dyDescent="0.3">
      <c r="A331" s="38"/>
      <c r="B331" s="23"/>
      <c r="C331" s="23" t="s">
        <v>1409</v>
      </c>
      <c r="D331" s="25">
        <v>1</v>
      </c>
      <c r="E331" s="25" t="s">
        <v>247</v>
      </c>
      <c r="F331" s="23"/>
      <c r="G331" s="23"/>
      <c r="H331" s="54"/>
      <c r="I331" s="54"/>
      <c r="J331" s="54"/>
      <c r="K331" s="54"/>
      <c r="P331" s="19"/>
      <c r="Q331" s="19"/>
      <c r="R331" s="19"/>
      <c r="S331" s="19"/>
    </row>
    <row r="332" spans="1:19" x14ac:dyDescent="0.3">
      <c r="A332" s="38"/>
      <c r="B332" s="23"/>
      <c r="C332" s="23" t="s">
        <v>1410</v>
      </c>
      <c r="D332" s="25">
        <v>1</v>
      </c>
      <c r="E332" s="25" t="s">
        <v>247</v>
      </c>
      <c r="F332" s="23"/>
      <c r="G332" s="23"/>
      <c r="H332" s="54"/>
      <c r="I332" s="54"/>
      <c r="J332" s="54"/>
      <c r="K332" s="54"/>
      <c r="P332" s="19"/>
      <c r="Q332" s="19"/>
      <c r="R332" s="19"/>
      <c r="S332" s="19"/>
    </row>
    <row r="333" spans="1:19" x14ac:dyDescent="0.3">
      <c r="A333" s="38"/>
      <c r="B333" s="23"/>
      <c r="C333" s="23" t="s">
        <v>1411</v>
      </c>
      <c r="D333" s="25">
        <v>1</v>
      </c>
      <c r="E333" s="25" t="s">
        <v>247</v>
      </c>
      <c r="F333" s="23"/>
      <c r="G333" s="23"/>
      <c r="H333" s="54"/>
      <c r="I333" s="54"/>
      <c r="J333" s="54"/>
      <c r="K333" s="54"/>
      <c r="P333" s="19"/>
      <c r="Q333" s="19"/>
      <c r="R333" s="19"/>
      <c r="S333" s="19"/>
    </row>
    <row r="334" spans="1:19" x14ac:dyDescent="0.3">
      <c r="A334" s="38"/>
      <c r="B334" s="23"/>
      <c r="C334" s="23" t="s">
        <v>1412</v>
      </c>
      <c r="D334" s="25">
        <v>1</v>
      </c>
      <c r="E334" s="25" t="s">
        <v>247</v>
      </c>
      <c r="F334" s="23"/>
      <c r="G334" s="23"/>
      <c r="H334" s="54"/>
      <c r="I334" s="54"/>
      <c r="J334" s="54"/>
      <c r="K334" s="54"/>
      <c r="P334" s="19"/>
      <c r="Q334" s="19"/>
      <c r="R334" s="19"/>
      <c r="S334" s="19"/>
    </row>
    <row r="335" spans="1:19" x14ac:dyDescent="0.3">
      <c r="A335" s="38"/>
      <c r="B335" s="23"/>
      <c r="C335" s="23" t="s">
        <v>1413</v>
      </c>
      <c r="D335" s="25">
        <v>1</v>
      </c>
      <c r="E335" s="25" t="s">
        <v>247</v>
      </c>
      <c r="F335" s="23"/>
      <c r="G335" s="23"/>
      <c r="H335" s="54"/>
      <c r="I335" s="54"/>
      <c r="J335" s="54"/>
      <c r="K335" s="54"/>
      <c r="P335" s="19"/>
      <c r="Q335" s="19"/>
      <c r="R335" s="19"/>
      <c r="S335" s="19"/>
    </row>
    <row r="336" spans="1:19" x14ac:dyDescent="0.3">
      <c r="A336" s="38"/>
      <c r="B336" s="23"/>
      <c r="C336" s="23" t="s">
        <v>1414</v>
      </c>
      <c r="D336" s="25">
        <v>1</v>
      </c>
      <c r="E336" s="25" t="s">
        <v>247</v>
      </c>
      <c r="F336" s="23"/>
      <c r="G336" s="23"/>
      <c r="H336" s="54"/>
      <c r="I336" s="54"/>
      <c r="J336" s="54"/>
      <c r="K336" s="54"/>
      <c r="P336" s="19"/>
      <c r="Q336" s="19"/>
      <c r="R336" s="19"/>
      <c r="S336" s="19"/>
    </row>
    <row r="337" spans="1:19" ht="30" x14ac:dyDescent="0.3">
      <c r="A337" s="38"/>
      <c r="B337" s="23"/>
      <c r="C337" s="23" t="s">
        <v>1404</v>
      </c>
      <c r="D337" s="25">
        <v>1</v>
      </c>
      <c r="E337" s="25" t="s">
        <v>247</v>
      </c>
      <c r="F337" s="23" t="s">
        <v>1415</v>
      </c>
      <c r="G337" s="23"/>
      <c r="H337" s="54"/>
      <c r="I337" s="54"/>
      <c r="J337" s="54"/>
      <c r="K337" s="54"/>
      <c r="P337" s="19"/>
      <c r="Q337" s="19"/>
      <c r="R337" s="19"/>
      <c r="S337" s="19"/>
    </row>
    <row r="338" spans="1:19" ht="45" x14ac:dyDescent="0.3">
      <c r="A338" s="38" t="s">
        <v>1778</v>
      </c>
      <c r="B338" s="23" t="s">
        <v>1417</v>
      </c>
      <c r="C338" s="23" t="s">
        <v>1418</v>
      </c>
      <c r="D338" s="25">
        <v>1</v>
      </c>
      <c r="E338" s="25" t="s">
        <v>247</v>
      </c>
      <c r="F338" s="24" t="s">
        <v>1419</v>
      </c>
      <c r="G338" s="23"/>
      <c r="H338" s="54"/>
      <c r="I338" s="54"/>
      <c r="J338" s="54"/>
      <c r="K338" s="54"/>
      <c r="P338" s="19"/>
      <c r="Q338" s="19"/>
      <c r="R338" s="19"/>
      <c r="S338" s="19"/>
    </row>
    <row r="339" spans="1:19" ht="60" x14ac:dyDescent="0.3">
      <c r="A339" s="38" t="s">
        <v>1781</v>
      </c>
      <c r="B339" s="23" t="s">
        <v>1421</v>
      </c>
      <c r="C339" s="23" t="s">
        <v>1422</v>
      </c>
      <c r="D339" s="25">
        <v>1</v>
      </c>
      <c r="E339" s="25" t="s">
        <v>247</v>
      </c>
      <c r="F339" s="23" t="s">
        <v>1423</v>
      </c>
      <c r="G339" s="23"/>
      <c r="H339" s="54"/>
      <c r="I339" s="54"/>
      <c r="J339" s="54"/>
      <c r="K339" s="54"/>
      <c r="P339" s="19"/>
      <c r="Q339" s="19"/>
      <c r="R339" s="19"/>
      <c r="S339" s="19"/>
    </row>
    <row r="340" spans="1:19" ht="45" x14ac:dyDescent="0.3">
      <c r="A340" s="38" t="s">
        <v>3820</v>
      </c>
      <c r="B340" s="24" t="s">
        <v>1424</v>
      </c>
      <c r="C340" s="24" t="s">
        <v>1425</v>
      </c>
      <c r="D340" s="25">
        <v>1</v>
      </c>
      <c r="E340" s="25" t="s">
        <v>247</v>
      </c>
      <c r="F340" s="24"/>
      <c r="G340" s="24"/>
      <c r="H340" s="54"/>
      <c r="I340" s="54"/>
      <c r="J340" s="54"/>
      <c r="K340" s="54"/>
      <c r="P340" s="19"/>
      <c r="Q340" s="19"/>
      <c r="R340" s="19"/>
      <c r="S340" s="19"/>
    </row>
    <row r="341" spans="1:19" x14ac:dyDescent="0.3">
      <c r="A341" s="38"/>
      <c r="B341" s="24"/>
      <c r="C341" s="24" t="s">
        <v>1426</v>
      </c>
      <c r="D341" s="25">
        <v>1</v>
      </c>
      <c r="E341" s="25" t="s">
        <v>247</v>
      </c>
      <c r="F341" s="24"/>
      <c r="G341" s="24"/>
      <c r="H341" s="54"/>
      <c r="I341" s="54"/>
      <c r="J341" s="54"/>
      <c r="K341" s="54"/>
      <c r="P341" s="19"/>
      <c r="Q341" s="19"/>
      <c r="R341" s="19"/>
      <c r="S341" s="19"/>
    </row>
    <row r="342" spans="1:19" ht="30" x14ac:dyDescent="0.3">
      <c r="A342" s="38"/>
      <c r="B342" s="23"/>
      <c r="C342" s="23" t="s">
        <v>1427</v>
      </c>
      <c r="D342" s="25">
        <v>1</v>
      </c>
      <c r="E342" s="25" t="s">
        <v>247</v>
      </c>
      <c r="F342" s="23"/>
      <c r="G342" s="23"/>
      <c r="H342" s="54"/>
      <c r="I342" s="54"/>
      <c r="J342" s="54"/>
      <c r="K342" s="54"/>
      <c r="P342" s="19"/>
      <c r="Q342" s="19"/>
      <c r="R342" s="19"/>
      <c r="S342" s="19"/>
    </row>
    <row r="343" spans="1:19" ht="30" x14ac:dyDescent="0.3">
      <c r="A343" s="38" t="s">
        <v>3821</v>
      </c>
      <c r="B343" s="23" t="s">
        <v>1428</v>
      </c>
      <c r="C343" s="23" t="s">
        <v>1429</v>
      </c>
      <c r="D343" s="25">
        <v>1</v>
      </c>
      <c r="E343" s="25" t="s">
        <v>720</v>
      </c>
      <c r="F343" s="23"/>
      <c r="G343" s="23"/>
      <c r="H343" s="54"/>
      <c r="I343" s="54"/>
      <c r="J343" s="54"/>
      <c r="K343" s="54"/>
      <c r="P343" s="19"/>
      <c r="Q343" s="19"/>
      <c r="R343" s="19"/>
      <c r="S343" s="19"/>
    </row>
    <row r="344" spans="1:19" x14ac:dyDescent="0.3">
      <c r="A344" s="38"/>
      <c r="B344" s="23"/>
      <c r="C344" s="23" t="s">
        <v>1430</v>
      </c>
      <c r="D344" s="25">
        <v>1</v>
      </c>
      <c r="E344" s="25" t="s">
        <v>720</v>
      </c>
      <c r="F344" s="23"/>
      <c r="G344" s="23"/>
      <c r="H344" s="54"/>
      <c r="I344" s="54"/>
      <c r="J344" s="54"/>
      <c r="K344" s="54"/>
      <c r="P344" s="19"/>
      <c r="Q344" s="19"/>
      <c r="R344" s="19"/>
      <c r="S344" s="19"/>
    </row>
    <row r="345" spans="1:19" x14ac:dyDescent="0.3">
      <c r="A345" s="38"/>
      <c r="B345" s="23"/>
      <c r="C345" s="23" t="s">
        <v>1431</v>
      </c>
      <c r="D345" s="25">
        <v>1</v>
      </c>
      <c r="E345" s="25" t="s">
        <v>720</v>
      </c>
      <c r="F345" s="23"/>
      <c r="G345" s="23"/>
      <c r="H345" s="54"/>
      <c r="I345" s="54"/>
      <c r="J345" s="54"/>
      <c r="K345" s="54"/>
      <c r="P345" s="19"/>
      <c r="Q345" s="19"/>
      <c r="R345" s="19"/>
      <c r="S345" s="19"/>
    </row>
    <row r="346" spans="1:19" x14ac:dyDescent="0.3">
      <c r="A346" s="38"/>
      <c r="B346" s="23"/>
      <c r="C346" s="23" t="s">
        <v>1432</v>
      </c>
      <c r="D346" s="25">
        <v>1</v>
      </c>
      <c r="E346" s="25" t="s">
        <v>720</v>
      </c>
      <c r="F346" s="23"/>
      <c r="G346" s="23"/>
      <c r="H346" s="54"/>
      <c r="I346" s="54"/>
      <c r="J346" s="54"/>
      <c r="K346" s="54"/>
      <c r="P346" s="19"/>
      <c r="Q346" s="19"/>
      <c r="R346" s="19"/>
      <c r="S346" s="19"/>
    </row>
    <row r="347" spans="1:19" x14ac:dyDescent="0.3">
      <c r="A347" s="38"/>
      <c r="B347" s="23"/>
      <c r="C347" s="23" t="s">
        <v>1433</v>
      </c>
      <c r="D347" s="25">
        <v>1</v>
      </c>
      <c r="E347" s="25" t="s">
        <v>720</v>
      </c>
      <c r="F347" s="23"/>
      <c r="G347" s="23"/>
      <c r="H347" s="54"/>
      <c r="I347" s="54"/>
      <c r="J347" s="54"/>
      <c r="K347" s="54"/>
      <c r="P347" s="19"/>
      <c r="Q347" s="19"/>
      <c r="R347" s="19"/>
      <c r="S347" s="19"/>
    </row>
    <row r="348" spans="1:19" ht="45" x14ac:dyDescent="0.3">
      <c r="A348" s="38"/>
      <c r="B348" s="23"/>
      <c r="C348" s="27" t="s">
        <v>1434</v>
      </c>
      <c r="D348" s="30">
        <v>1</v>
      </c>
      <c r="E348" s="30" t="s">
        <v>287</v>
      </c>
      <c r="F348" s="27" t="s">
        <v>1435</v>
      </c>
      <c r="G348" s="23"/>
      <c r="H348" s="54"/>
      <c r="I348" s="54"/>
      <c r="J348" s="54"/>
      <c r="K348" s="54"/>
      <c r="P348" s="19"/>
      <c r="Q348" s="19"/>
      <c r="R348" s="19"/>
      <c r="S348" s="19"/>
    </row>
    <row r="349" spans="1:19" hidden="1" x14ac:dyDescent="0.3">
      <c r="A349" s="40"/>
      <c r="B349" s="23"/>
      <c r="C349" s="23" t="s">
        <v>1436</v>
      </c>
      <c r="D349" s="25"/>
      <c r="E349" s="25" t="s">
        <v>720</v>
      </c>
      <c r="F349" s="23" t="s">
        <v>4539</v>
      </c>
      <c r="G349" s="23"/>
      <c r="H349" s="54"/>
      <c r="I349" s="54"/>
      <c r="J349" s="54"/>
      <c r="K349" s="54"/>
      <c r="P349" s="19"/>
      <c r="Q349" s="19"/>
      <c r="R349" s="19"/>
      <c r="S349" s="19"/>
    </row>
    <row r="350" spans="1:19" x14ac:dyDescent="0.3">
      <c r="A350" s="38" t="s">
        <v>103</v>
      </c>
      <c r="B350" s="686" t="s">
        <v>4554</v>
      </c>
      <c r="C350" s="687"/>
      <c r="D350" s="687"/>
      <c r="E350" s="687"/>
      <c r="F350" s="687"/>
      <c r="G350" s="688"/>
      <c r="H350" s="54">
        <f>SUM(D351:D371)</f>
        <v>20</v>
      </c>
      <c r="I350" s="54">
        <f>COUNT(D351:D371)*2</f>
        <v>40</v>
      </c>
      <c r="J350" s="54"/>
      <c r="K350" s="54"/>
      <c r="P350" s="19"/>
      <c r="Q350" s="19"/>
      <c r="R350" s="19"/>
      <c r="S350" s="19"/>
    </row>
    <row r="351" spans="1:19" ht="60" x14ac:dyDescent="0.3">
      <c r="A351" s="38" t="s">
        <v>1467</v>
      </c>
      <c r="B351" s="23" t="s">
        <v>1445</v>
      </c>
      <c r="C351" s="23" t="s">
        <v>1446</v>
      </c>
      <c r="D351" s="25">
        <v>1</v>
      </c>
      <c r="E351" s="25" t="s">
        <v>297</v>
      </c>
      <c r="F351" s="24" t="s">
        <v>1447</v>
      </c>
      <c r="G351" s="23"/>
      <c r="H351" s="54"/>
      <c r="I351" s="54"/>
      <c r="J351" s="54"/>
      <c r="K351" s="54"/>
      <c r="P351" s="19"/>
      <c r="Q351" s="19"/>
      <c r="R351" s="19"/>
      <c r="S351" s="19"/>
    </row>
    <row r="352" spans="1:19" ht="30" x14ac:dyDescent="0.3">
      <c r="A352" s="38"/>
      <c r="B352" s="23"/>
      <c r="C352" s="23" t="s">
        <v>1448</v>
      </c>
      <c r="D352" s="25">
        <v>1</v>
      </c>
      <c r="E352" s="25" t="s">
        <v>297</v>
      </c>
      <c r="F352" s="24"/>
      <c r="G352" s="23"/>
      <c r="H352" s="54"/>
      <c r="I352" s="54"/>
      <c r="J352" s="54"/>
      <c r="K352" s="54"/>
      <c r="P352" s="19"/>
      <c r="Q352" s="19"/>
      <c r="R352" s="19"/>
      <c r="S352" s="19"/>
    </row>
    <row r="353" spans="1:19" ht="30" x14ac:dyDescent="0.3">
      <c r="A353" s="38"/>
      <c r="B353" s="23"/>
      <c r="C353" s="23" t="s">
        <v>1449</v>
      </c>
      <c r="D353" s="25">
        <v>1</v>
      </c>
      <c r="E353" s="25" t="s">
        <v>297</v>
      </c>
      <c r="F353" s="24"/>
      <c r="G353" s="23"/>
      <c r="H353" s="54"/>
      <c r="I353" s="54"/>
      <c r="J353" s="54"/>
      <c r="K353" s="54"/>
      <c r="P353" s="19"/>
      <c r="Q353" s="19"/>
      <c r="R353" s="19"/>
      <c r="S353" s="19"/>
    </row>
    <row r="354" spans="1:19" ht="30" x14ac:dyDescent="0.3">
      <c r="A354" s="38" t="s">
        <v>1479</v>
      </c>
      <c r="B354" s="23" t="s">
        <v>1451</v>
      </c>
      <c r="C354" s="23" t="s">
        <v>1452</v>
      </c>
      <c r="D354" s="25">
        <v>1</v>
      </c>
      <c r="E354" s="25" t="s">
        <v>388</v>
      </c>
      <c r="F354" s="23" t="s">
        <v>1453</v>
      </c>
      <c r="G354" s="23"/>
      <c r="H354" s="54"/>
      <c r="I354" s="54"/>
      <c r="J354" s="54"/>
      <c r="K354" s="54"/>
      <c r="P354" s="19"/>
      <c r="Q354" s="19"/>
      <c r="R354" s="19"/>
      <c r="S354" s="19"/>
    </row>
    <row r="355" spans="1:19" ht="45" x14ac:dyDescent="0.3">
      <c r="A355" s="38"/>
      <c r="B355" s="23"/>
      <c r="C355" s="23" t="s">
        <v>1454</v>
      </c>
      <c r="D355" s="25">
        <v>1</v>
      </c>
      <c r="E355" s="25" t="s">
        <v>297</v>
      </c>
      <c r="F355" s="23"/>
      <c r="G355" s="23"/>
      <c r="H355" s="54"/>
      <c r="I355" s="54"/>
      <c r="J355" s="54"/>
      <c r="K355" s="54"/>
      <c r="P355" s="19"/>
      <c r="Q355" s="19"/>
      <c r="R355" s="19"/>
      <c r="S355" s="19"/>
    </row>
    <row r="356" spans="1:19" ht="30" x14ac:dyDescent="0.3">
      <c r="A356" s="38"/>
      <c r="B356" s="23"/>
      <c r="C356" s="23" t="s">
        <v>1455</v>
      </c>
      <c r="D356" s="25">
        <v>1</v>
      </c>
      <c r="E356" s="25" t="s">
        <v>388</v>
      </c>
      <c r="F356" s="23"/>
      <c r="G356" s="23"/>
      <c r="H356" s="54"/>
      <c r="I356" s="54"/>
      <c r="J356" s="54"/>
      <c r="K356" s="54"/>
      <c r="P356" s="19"/>
      <c r="Q356" s="19"/>
      <c r="R356" s="19"/>
      <c r="S356" s="19"/>
    </row>
    <row r="357" spans="1:19" ht="30" x14ac:dyDescent="0.3">
      <c r="A357" s="38"/>
      <c r="B357" s="23"/>
      <c r="C357" s="23" t="s">
        <v>1456</v>
      </c>
      <c r="D357" s="25">
        <v>1</v>
      </c>
      <c r="E357" s="25" t="s">
        <v>388</v>
      </c>
      <c r="F357" s="23" t="s">
        <v>1457</v>
      </c>
      <c r="G357" s="23"/>
      <c r="H357" s="54"/>
      <c r="I357" s="54"/>
      <c r="J357" s="54"/>
      <c r="K357" s="54"/>
      <c r="P357" s="19"/>
      <c r="Q357" s="19"/>
      <c r="R357" s="19"/>
      <c r="S357" s="19"/>
    </row>
    <row r="358" spans="1:19" ht="30" x14ac:dyDescent="0.3">
      <c r="A358" s="38"/>
      <c r="B358" s="23"/>
      <c r="C358" s="23" t="s">
        <v>1458</v>
      </c>
      <c r="D358" s="25">
        <v>1</v>
      </c>
      <c r="E358" s="25" t="s">
        <v>388</v>
      </c>
      <c r="F358" s="25" t="s">
        <v>1459</v>
      </c>
      <c r="G358" s="23"/>
      <c r="H358" s="54"/>
      <c r="I358" s="54"/>
      <c r="J358" s="54"/>
      <c r="K358" s="54"/>
      <c r="P358" s="19"/>
      <c r="Q358" s="19"/>
      <c r="R358" s="19"/>
      <c r="S358" s="19"/>
    </row>
    <row r="359" spans="1:19" ht="30" x14ac:dyDescent="0.3">
      <c r="A359" s="38"/>
      <c r="B359" s="23"/>
      <c r="C359" s="23" t="s">
        <v>1460</v>
      </c>
      <c r="D359" s="25">
        <v>1</v>
      </c>
      <c r="E359" s="25" t="s">
        <v>679</v>
      </c>
      <c r="F359" s="23" t="s">
        <v>1461</v>
      </c>
      <c r="G359" s="23"/>
      <c r="H359" s="54"/>
      <c r="I359" s="54"/>
      <c r="J359" s="54"/>
      <c r="K359" s="54"/>
      <c r="P359" s="19"/>
      <c r="Q359" s="19"/>
      <c r="R359" s="19"/>
      <c r="S359" s="19"/>
    </row>
    <row r="360" spans="1:19" x14ac:dyDescent="0.3">
      <c r="A360" s="38"/>
      <c r="B360" s="23"/>
      <c r="C360" s="23" t="s">
        <v>1462</v>
      </c>
      <c r="D360" s="25">
        <v>1</v>
      </c>
      <c r="E360" s="25" t="s">
        <v>388</v>
      </c>
      <c r="F360" s="23" t="s">
        <v>1463</v>
      </c>
      <c r="G360" s="23"/>
      <c r="H360" s="54"/>
      <c r="I360" s="54"/>
      <c r="J360" s="54"/>
      <c r="K360" s="54"/>
      <c r="P360" s="19"/>
      <c r="Q360" s="19"/>
      <c r="R360" s="19"/>
      <c r="S360" s="19"/>
    </row>
    <row r="361" spans="1:19" ht="60" x14ac:dyDescent="0.3">
      <c r="A361" s="38"/>
      <c r="B361" s="23"/>
      <c r="C361" s="23" t="s">
        <v>1464</v>
      </c>
      <c r="D361" s="25">
        <v>1</v>
      </c>
      <c r="E361" s="25" t="s">
        <v>388</v>
      </c>
      <c r="F361" s="24" t="s">
        <v>1465</v>
      </c>
      <c r="G361" s="23"/>
      <c r="H361" s="54"/>
      <c r="I361" s="54"/>
      <c r="J361" s="54"/>
      <c r="K361" s="54"/>
      <c r="P361" s="19"/>
      <c r="Q361" s="19"/>
      <c r="R361" s="19"/>
      <c r="S361" s="19"/>
    </row>
    <row r="362" spans="1:19" ht="44.5" customHeight="1" x14ac:dyDescent="0.3">
      <c r="A362" s="38" t="s">
        <v>1488</v>
      </c>
      <c r="B362" s="421" t="s">
        <v>4424</v>
      </c>
      <c r="C362" s="421" t="s">
        <v>4425</v>
      </c>
      <c r="D362" s="443">
        <v>1</v>
      </c>
      <c r="E362" s="443" t="s">
        <v>388</v>
      </c>
      <c r="F362" s="449" t="s">
        <v>4426</v>
      </c>
      <c r="G362" s="23"/>
      <c r="H362" s="54"/>
      <c r="I362" s="54"/>
      <c r="J362" s="54"/>
      <c r="K362" s="54"/>
      <c r="P362" s="19"/>
      <c r="Q362" s="19"/>
      <c r="R362" s="19"/>
      <c r="S362" s="19"/>
    </row>
    <row r="363" spans="1:19" ht="41" customHeight="1" x14ac:dyDescent="0.3">
      <c r="A363" s="38"/>
      <c r="B363" s="421"/>
      <c r="C363" s="421" t="s">
        <v>4427</v>
      </c>
      <c r="D363" s="443">
        <v>1</v>
      </c>
      <c r="E363" s="443" t="s">
        <v>563</v>
      </c>
      <c r="F363" s="449" t="s">
        <v>4428</v>
      </c>
      <c r="G363" s="23"/>
      <c r="H363" s="54"/>
      <c r="I363" s="54"/>
      <c r="J363" s="54"/>
      <c r="K363" s="54"/>
      <c r="P363" s="19"/>
      <c r="Q363" s="19"/>
      <c r="R363" s="19"/>
      <c r="S363" s="19"/>
    </row>
    <row r="364" spans="1:19" ht="30.5" hidden="1" customHeight="1" x14ac:dyDescent="0.3">
      <c r="A364" s="40"/>
      <c r="B364" s="421"/>
      <c r="C364" s="421" t="s">
        <v>4540</v>
      </c>
      <c r="D364" s="443"/>
      <c r="E364" s="443" t="s">
        <v>1787</v>
      </c>
      <c r="F364" s="449" t="s">
        <v>4429</v>
      </c>
      <c r="G364" s="23"/>
      <c r="H364" s="54"/>
      <c r="I364" s="54"/>
      <c r="J364" s="54"/>
      <c r="K364" s="54"/>
      <c r="P364" s="19"/>
      <c r="Q364" s="19"/>
      <c r="R364" s="19"/>
      <c r="S364" s="19"/>
    </row>
    <row r="365" spans="1:19" ht="62.5" customHeight="1" x14ac:dyDescent="0.3">
      <c r="A365" s="38"/>
      <c r="B365" s="421"/>
      <c r="C365" s="421" t="s">
        <v>4430</v>
      </c>
      <c r="D365" s="443">
        <v>1</v>
      </c>
      <c r="E365" s="443" t="s">
        <v>1787</v>
      </c>
      <c r="F365" s="449" t="s">
        <v>4431</v>
      </c>
      <c r="G365" s="23"/>
      <c r="H365" s="54"/>
      <c r="I365" s="54"/>
      <c r="J365" s="54"/>
      <c r="K365" s="54"/>
      <c r="P365" s="19"/>
      <c r="Q365" s="19"/>
      <c r="R365" s="19"/>
      <c r="S365" s="19"/>
    </row>
    <row r="366" spans="1:19" ht="34" customHeight="1" x14ac:dyDescent="0.3">
      <c r="A366" s="38" t="s">
        <v>1497</v>
      </c>
      <c r="B366" s="421" t="s">
        <v>4432</v>
      </c>
      <c r="C366" s="421" t="s">
        <v>4433</v>
      </c>
      <c r="D366" s="443">
        <v>1</v>
      </c>
      <c r="E366" s="443" t="s">
        <v>1787</v>
      </c>
      <c r="F366" s="449" t="s">
        <v>4434</v>
      </c>
      <c r="G366" s="23"/>
      <c r="H366" s="54"/>
      <c r="I366" s="54"/>
      <c r="J366" s="54"/>
      <c r="K366" s="54"/>
      <c r="P366" s="19"/>
      <c r="Q366" s="19"/>
      <c r="R366" s="19"/>
      <c r="S366" s="19"/>
    </row>
    <row r="367" spans="1:19" ht="23.5" customHeight="1" x14ac:dyDescent="0.3">
      <c r="A367" s="38"/>
      <c r="B367" s="421"/>
      <c r="C367" s="421" t="s">
        <v>4435</v>
      </c>
      <c r="D367" s="443">
        <v>1</v>
      </c>
      <c r="E367" s="443" t="s">
        <v>1787</v>
      </c>
      <c r="F367" s="449" t="s">
        <v>4436</v>
      </c>
      <c r="G367" s="23"/>
      <c r="H367" s="54"/>
      <c r="I367" s="54"/>
      <c r="J367" s="54"/>
      <c r="K367" s="54"/>
      <c r="P367" s="19"/>
      <c r="Q367" s="19"/>
      <c r="R367" s="19"/>
      <c r="S367" s="19"/>
    </row>
    <row r="368" spans="1:19" ht="28" customHeight="1" x14ac:dyDescent="0.3">
      <c r="A368" s="38"/>
      <c r="B368" s="421"/>
      <c r="C368" s="421" t="s">
        <v>4437</v>
      </c>
      <c r="D368" s="443">
        <v>1</v>
      </c>
      <c r="E368" s="443" t="s">
        <v>1787</v>
      </c>
      <c r="F368" s="449"/>
      <c r="G368" s="23"/>
      <c r="H368" s="54"/>
      <c r="I368" s="54"/>
      <c r="J368" s="54"/>
      <c r="K368" s="54"/>
      <c r="P368" s="19"/>
      <c r="Q368" s="19"/>
      <c r="R368" s="19"/>
      <c r="S368" s="19"/>
    </row>
    <row r="369" spans="1:19" ht="30" x14ac:dyDescent="0.3">
      <c r="A369" s="38" t="s">
        <v>3901</v>
      </c>
      <c r="B369" s="421" t="s">
        <v>4438</v>
      </c>
      <c r="C369" s="421" t="s">
        <v>4439</v>
      </c>
      <c r="D369" s="443">
        <v>1</v>
      </c>
      <c r="E369" s="443" t="s">
        <v>388</v>
      </c>
      <c r="F369" s="449" t="s">
        <v>4440</v>
      </c>
      <c r="G369" s="23"/>
      <c r="H369" s="54"/>
      <c r="I369" s="54"/>
      <c r="J369" s="54"/>
      <c r="K369" s="54"/>
      <c r="P369" s="19"/>
      <c r="Q369" s="19"/>
      <c r="R369" s="19"/>
      <c r="S369" s="19"/>
    </row>
    <row r="370" spans="1:19" ht="30" x14ac:dyDescent="0.3">
      <c r="A370" s="38"/>
      <c r="B370" s="421"/>
      <c r="C370" s="421" t="s">
        <v>4441</v>
      </c>
      <c r="D370" s="443">
        <v>1</v>
      </c>
      <c r="E370" s="443" t="s">
        <v>388</v>
      </c>
      <c r="F370" s="449" t="s">
        <v>4442</v>
      </c>
      <c r="G370" s="23"/>
      <c r="H370" s="54"/>
      <c r="I370" s="54"/>
      <c r="J370" s="54"/>
      <c r="K370" s="54"/>
      <c r="P370" s="19"/>
      <c r="Q370" s="19"/>
      <c r="R370" s="19"/>
      <c r="S370" s="19"/>
    </row>
    <row r="371" spans="1:19" ht="60" x14ac:dyDescent="0.3">
      <c r="A371" s="38"/>
      <c r="B371" s="421"/>
      <c r="C371" s="421" t="s">
        <v>4443</v>
      </c>
      <c r="D371" s="443">
        <v>1</v>
      </c>
      <c r="E371" s="443" t="s">
        <v>388</v>
      </c>
      <c r="F371" s="449" t="s">
        <v>4444</v>
      </c>
      <c r="G371" s="23"/>
      <c r="H371" s="54"/>
      <c r="I371" s="54"/>
      <c r="J371" s="54"/>
      <c r="K371" s="54"/>
      <c r="P371" s="19"/>
      <c r="Q371" s="19"/>
      <c r="R371" s="19"/>
      <c r="S371" s="19"/>
    </row>
    <row r="372" spans="1:19" x14ac:dyDescent="0.3">
      <c r="A372" s="38" t="s">
        <v>105</v>
      </c>
      <c r="B372" s="666" t="s">
        <v>1466</v>
      </c>
      <c r="C372" s="666"/>
      <c r="D372" s="666"/>
      <c r="E372" s="666"/>
      <c r="F372" s="666"/>
      <c r="G372" s="666"/>
      <c r="H372" s="54">
        <f>SUM(D373:D387)</f>
        <v>15</v>
      </c>
      <c r="I372" s="54">
        <f>COUNT(D373:D387)*2</f>
        <v>30</v>
      </c>
      <c r="J372" s="54"/>
      <c r="K372" s="54"/>
      <c r="P372" s="19"/>
      <c r="Q372" s="19"/>
      <c r="R372" s="19"/>
      <c r="S372" s="19"/>
    </row>
    <row r="373" spans="1:19" ht="30" x14ac:dyDescent="0.3">
      <c r="A373" s="38" t="s">
        <v>1504</v>
      </c>
      <c r="B373" s="23" t="s">
        <v>1468</v>
      </c>
      <c r="C373" s="23" t="s">
        <v>1469</v>
      </c>
      <c r="D373" s="25">
        <v>1</v>
      </c>
      <c r="E373" s="564" t="s">
        <v>388</v>
      </c>
      <c r="F373" s="20" t="s">
        <v>1470</v>
      </c>
      <c r="G373" s="23"/>
      <c r="H373" s="54"/>
      <c r="I373" s="54"/>
      <c r="J373" s="54"/>
      <c r="K373" s="54"/>
      <c r="P373" s="19"/>
      <c r="Q373" s="19"/>
      <c r="R373" s="19"/>
      <c r="S373" s="19"/>
    </row>
    <row r="374" spans="1:19" ht="30" x14ac:dyDescent="0.3">
      <c r="A374" s="38"/>
      <c r="B374" s="23"/>
      <c r="C374" s="23" t="s">
        <v>1471</v>
      </c>
      <c r="D374" s="25">
        <v>1</v>
      </c>
      <c r="E374" s="564" t="s">
        <v>388</v>
      </c>
      <c r="F374" s="20" t="s">
        <v>1472</v>
      </c>
      <c r="G374" s="23"/>
      <c r="H374" s="54"/>
      <c r="I374" s="54"/>
      <c r="J374" s="54"/>
      <c r="K374" s="54"/>
      <c r="P374" s="19"/>
      <c r="Q374" s="19"/>
      <c r="R374" s="19"/>
      <c r="S374" s="19"/>
    </row>
    <row r="375" spans="1:19" ht="30" x14ac:dyDescent="0.3">
      <c r="A375" s="38"/>
      <c r="B375" s="23"/>
      <c r="C375" s="23" t="s">
        <v>1473</v>
      </c>
      <c r="D375" s="25">
        <v>1</v>
      </c>
      <c r="E375" s="564" t="s">
        <v>247</v>
      </c>
      <c r="F375" s="20" t="s">
        <v>1474</v>
      </c>
      <c r="G375" s="23"/>
      <c r="H375" s="54"/>
      <c r="I375" s="54"/>
      <c r="J375" s="54"/>
      <c r="K375" s="54"/>
      <c r="P375" s="19"/>
      <c r="Q375" s="19"/>
      <c r="R375" s="19"/>
      <c r="S375" s="19"/>
    </row>
    <row r="376" spans="1:19" x14ac:dyDescent="0.3">
      <c r="A376" s="38"/>
      <c r="B376" s="23"/>
      <c r="C376" s="23" t="s">
        <v>1475</v>
      </c>
      <c r="D376" s="25">
        <v>1</v>
      </c>
      <c r="E376" s="564" t="s">
        <v>218</v>
      </c>
      <c r="F376" s="20" t="s">
        <v>1476</v>
      </c>
      <c r="G376" s="23"/>
      <c r="H376" s="54"/>
      <c r="I376" s="54"/>
      <c r="J376" s="54"/>
      <c r="K376" s="54"/>
      <c r="P376" s="19"/>
      <c r="Q376" s="19"/>
      <c r="R376" s="19"/>
      <c r="S376" s="19"/>
    </row>
    <row r="377" spans="1:19" ht="60" x14ac:dyDescent="0.3">
      <c r="A377" s="38"/>
      <c r="B377" s="23"/>
      <c r="C377" s="23" t="s">
        <v>1477</v>
      </c>
      <c r="D377" s="25">
        <v>1</v>
      </c>
      <c r="E377" s="564" t="s">
        <v>388</v>
      </c>
      <c r="F377" s="20" t="s">
        <v>1478</v>
      </c>
      <c r="G377" s="23"/>
      <c r="H377" s="54"/>
      <c r="I377" s="54"/>
      <c r="J377" s="54"/>
      <c r="K377" s="54"/>
      <c r="P377" s="19"/>
      <c r="Q377" s="19"/>
      <c r="R377" s="19"/>
      <c r="S377" s="19"/>
    </row>
    <row r="378" spans="1:19" x14ac:dyDescent="0.3">
      <c r="A378" s="38" t="s">
        <v>1511</v>
      </c>
      <c r="B378" s="23" t="s">
        <v>1480</v>
      </c>
      <c r="C378" s="23" t="s">
        <v>1481</v>
      </c>
      <c r="D378" s="25">
        <v>1</v>
      </c>
      <c r="E378" s="564" t="s">
        <v>388</v>
      </c>
      <c r="F378" s="20" t="s">
        <v>1482</v>
      </c>
      <c r="G378" s="23"/>
      <c r="H378" s="54"/>
      <c r="I378" s="54"/>
      <c r="J378" s="54"/>
      <c r="K378" s="54"/>
      <c r="P378" s="19"/>
      <c r="Q378" s="19"/>
      <c r="R378" s="19"/>
      <c r="S378" s="19"/>
    </row>
    <row r="379" spans="1:19" ht="30" x14ac:dyDescent="0.3">
      <c r="A379" s="38"/>
      <c r="B379" s="23"/>
      <c r="C379" s="23" t="s">
        <v>1483</v>
      </c>
      <c r="D379" s="25">
        <v>1</v>
      </c>
      <c r="E379" s="564" t="s">
        <v>388</v>
      </c>
      <c r="F379" s="20" t="s">
        <v>1484</v>
      </c>
      <c r="G379" s="23"/>
      <c r="H379" s="54"/>
      <c r="I379" s="54"/>
      <c r="J379" s="54"/>
      <c r="K379" s="54"/>
      <c r="P379" s="19"/>
      <c r="Q379" s="19"/>
      <c r="R379" s="19"/>
      <c r="S379" s="19"/>
    </row>
    <row r="380" spans="1:19" x14ac:dyDescent="0.3">
      <c r="A380" s="38"/>
      <c r="B380" s="23"/>
      <c r="C380" s="23" t="s">
        <v>1485</v>
      </c>
      <c r="D380" s="25">
        <v>1</v>
      </c>
      <c r="E380" s="564" t="s">
        <v>388</v>
      </c>
      <c r="G380" s="23"/>
      <c r="H380" s="54"/>
      <c r="I380" s="54"/>
      <c r="J380" s="54"/>
      <c r="K380" s="54"/>
      <c r="P380" s="19"/>
      <c r="Q380" s="19"/>
      <c r="R380" s="19"/>
      <c r="S380" s="19"/>
    </row>
    <row r="381" spans="1:19" ht="30" x14ac:dyDescent="0.3">
      <c r="A381" s="38"/>
      <c r="B381" s="23"/>
      <c r="C381" s="23" t="s">
        <v>1486</v>
      </c>
      <c r="D381" s="25">
        <v>1</v>
      </c>
      <c r="E381" s="564" t="s">
        <v>388</v>
      </c>
      <c r="F381" s="20" t="s">
        <v>1487</v>
      </c>
      <c r="G381" s="23"/>
      <c r="H381" s="54"/>
      <c r="I381" s="54"/>
      <c r="J381" s="54"/>
      <c r="K381" s="54"/>
      <c r="P381" s="19"/>
      <c r="Q381" s="19"/>
      <c r="R381" s="19"/>
      <c r="S381" s="19"/>
    </row>
    <row r="382" spans="1:19" ht="30" x14ac:dyDescent="0.3">
      <c r="A382" s="38" t="s">
        <v>1520</v>
      </c>
      <c r="B382" s="23" t="s">
        <v>1489</v>
      </c>
      <c r="C382" s="23" t="s">
        <v>1490</v>
      </c>
      <c r="D382" s="25">
        <v>1</v>
      </c>
      <c r="E382" s="564" t="s">
        <v>388</v>
      </c>
      <c r="F382" s="20" t="s">
        <v>1491</v>
      </c>
      <c r="G382" s="23"/>
      <c r="H382" s="54"/>
      <c r="I382" s="54"/>
      <c r="J382" s="54"/>
      <c r="K382" s="54"/>
      <c r="P382" s="19"/>
      <c r="Q382" s="19"/>
      <c r="R382" s="19"/>
      <c r="S382" s="19"/>
    </row>
    <row r="383" spans="1:19" x14ac:dyDescent="0.3">
      <c r="A383" s="38"/>
      <c r="B383" s="23"/>
      <c r="C383" s="23" t="s">
        <v>1492</v>
      </c>
      <c r="D383" s="25">
        <v>1</v>
      </c>
      <c r="E383" s="564" t="s">
        <v>388</v>
      </c>
      <c r="F383" s="20" t="s">
        <v>1493</v>
      </c>
      <c r="G383" s="23"/>
      <c r="H383" s="54"/>
      <c r="I383" s="54"/>
      <c r="J383" s="54"/>
      <c r="K383" s="54"/>
      <c r="P383" s="19"/>
      <c r="Q383" s="19"/>
      <c r="R383" s="19"/>
      <c r="S383" s="19"/>
    </row>
    <row r="384" spans="1:19" ht="30" x14ac:dyDescent="0.3">
      <c r="A384" s="38"/>
      <c r="B384" s="23"/>
      <c r="C384" s="23" t="s">
        <v>1494</v>
      </c>
      <c r="D384" s="25">
        <v>1</v>
      </c>
      <c r="E384" s="564" t="s">
        <v>388</v>
      </c>
      <c r="G384" s="23"/>
      <c r="H384" s="54"/>
      <c r="I384" s="54"/>
      <c r="J384" s="54"/>
      <c r="K384" s="54"/>
      <c r="P384" s="19"/>
      <c r="Q384" s="19"/>
      <c r="R384" s="19"/>
      <c r="S384" s="19"/>
    </row>
    <row r="385" spans="1:19" x14ac:dyDescent="0.3">
      <c r="A385" s="38"/>
      <c r="B385" s="23"/>
      <c r="C385" s="23" t="s">
        <v>1495</v>
      </c>
      <c r="D385" s="25">
        <v>1</v>
      </c>
      <c r="E385" s="564" t="s">
        <v>388</v>
      </c>
      <c r="F385" s="20" t="s">
        <v>1496</v>
      </c>
      <c r="G385" s="23"/>
      <c r="H385" s="54"/>
      <c r="I385" s="54"/>
      <c r="J385" s="54"/>
      <c r="K385" s="54"/>
      <c r="P385" s="19"/>
      <c r="Q385" s="19"/>
      <c r="R385" s="19"/>
      <c r="S385" s="19"/>
    </row>
    <row r="386" spans="1:19" x14ac:dyDescent="0.3">
      <c r="A386" s="38" t="s">
        <v>1531</v>
      </c>
      <c r="B386" s="23" t="s">
        <v>1498</v>
      </c>
      <c r="C386" s="23" t="s">
        <v>1499</v>
      </c>
      <c r="D386" s="25">
        <v>1</v>
      </c>
      <c r="E386" s="564" t="s">
        <v>388</v>
      </c>
      <c r="G386" s="23"/>
      <c r="H386" s="54"/>
      <c r="I386" s="54"/>
      <c r="J386" s="54"/>
      <c r="K386" s="54"/>
      <c r="P386" s="19"/>
      <c r="Q386" s="19"/>
      <c r="R386" s="19"/>
      <c r="S386" s="19"/>
    </row>
    <row r="387" spans="1:19" ht="30" x14ac:dyDescent="0.3">
      <c r="A387" s="38"/>
      <c r="B387" s="23"/>
      <c r="C387" s="23" t="s">
        <v>1500</v>
      </c>
      <c r="D387" s="25">
        <v>1</v>
      </c>
      <c r="E387" s="564" t="s">
        <v>388</v>
      </c>
      <c r="F387" s="20" t="s">
        <v>1501</v>
      </c>
      <c r="G387" s="23"/>
      <c r="H387" s="54"/>
      <c r="I387" s="54"/>
      <c r="J387" s="54"/>
      <c r="K387" s="54"/>
      <c r="P387" s="19"/>
      <c r="Q387" s="19"/>
      <c r="R387" s="19"/>
      <c r="S387" s="19"/>
    </row>
    <row r="388" spans="1:19" ht="15" customHeight="1" x14ac:dyDescent="0.3">
      <c r="A388" s="38"/>
      <c r="B388" s="703" t="s">
        <v>795</v>
      </c>
      <c r="C388" s="704"/>
      <c r="D388" s="704"/>
      <c r="E388" s="704"/>
      <c r="F388" s="704"/>
      <c r="G388" s="705"/>
      <c r="H388" s="54">
        <f t="shared" ref="H388:I388" si="3">H389+H394+H403+H407+H416+H427</f>
        <v>46</v>
      </c>
      <c r="I388" s="54">
        <f t="shared" si="3"/>
        <v>92</v>
      </c>
      <c r="J388" s="54"/>
      <c r="K388" s="54"/>
      <c r="P388" s="19"/>
      <c r="Q388" s="19"/>
      <c r="R388" s="19"/>
      <c r="S388" s="19"/>
    </row>
    <row r="389" spans="1:19" x14ac:dyDescent="0.3">
      <c r="A389" s="38" t="s">
        <v>108</v>
      </c>
      <c r="B389" s="686" t="s">
        <v>4195</v>
      </c>
      <c r="C389" s="687"/>
      <c r="D389" s="687"/>
      <c r="E389" s="687"/>
      <c r="F389" s="687"/>
      <c r="G389" s="688"/>
      <c r="H389" s="54">
        <f>SUM(D390:D393)</f>
        <v>4</v>
      </c>
      <c r="I389" s="54">
        <f>COUNT(D390:D393)*2</f>
        <v>8</v>
      </c>
      <c r="J389" s="54"/>
      <c r="K389" s="54"/>
      <c r="P389" s="19"/>
      <c r="Q389" s="19"/>
      <c r="R389" s="19"/>
      <c r="S389" s="19"/>
    </row>
    <row r="390" spans="1:19" ht="30" x14ac:dyDescent="0.3">
      <c r="A390" s="39" t="s">
        <v>1552</v>
      </c>
      <c r="B390" s="23" t="s">
        <v>799</v>
      </c>
      <c r="C390" s="23" t="s">
        <v>800</v>
      </c>
      <c r="D390" s="25">
        <v>1</v>
      </c>
      <c r="E390" s="25" t="s">
        <v>388</v>
      </c>
      <c r="F390" s="24" t="s">
        <v>1553</v>
      </c>
      <c r="G390" s="24"/>
      <c r="H390" s="54"/>
      <c r="I390" s="54"/>
      <c r="J390" s="54"/>
      <c r="K390" s="54"/>
      <c r="P390" s="19"/>
      <c r="Q390" s="19"/>
      <c r="R390" s="19"/>
      <c r="S390" s="19"/>
    </row>
    <row r="391" spans="1:19" x14ac:dyDescent="0.3">
      <c r="A391" s="39"/>
      <c r="B391" s="23"/>
      <c r="C391" s="23" t="s">
        <v>1554</v>
      </c>
      <c r="D391" s="25">
        <v>1</v>
      </c>
      <c r="E391" s="25" t="s">
        <v>388</v>
      </c>
      <c r="F391" s="24"/>
      <c r="G391" s="24"/>
      <c r="H391" s="54"/>
      <c r="I391" s="54"/>
      <c r="J391" s="54"/>
      <c r="K391" s="54"/>
      <c r="P391" s="19"/>
      <c r="Q391" s="19"/>
      <c r="R391" s="19"/>
      <c r="S391" s="19"/>
    </row>
    <row r="392" spans="1:19" ht="30" x14ac:dyDescent="0.3">
      <c r="A392" s="39" t="s">
        <v>1555</v>
      </c>
      <c r="B392" s="23" t="s">
        <v>804</v>
      </c>
      <c r="C392" s="23" t="s">
        <v>805</v>
      </c>
      <c r="D392" s="25">
        <v>1</v>
      </c>
      <c r="E392" s="25" t="s">
        <v>388</v>
      </c>
      <c r="F392" s="23" t="s">
        <v>1556</v>
      </c>
      <c r="G392" s="24"/>
      <c r="H392" s="54"/>
      <c r="I392" s="54"/>
      <c r="J392" s="54"/>
      <c r="K392" s="54"/>
      <c r="P392" s="19"/>
      <c r="Q392" s="19"/>
      <c r="R392" s="19"/>
      <c r="S392" s="19"/>
    </row>
    <row r="393" spans="1:19" ht="30" x14ac:dyDescent="0.3">
      <c r="A393" s="39" t="s">
        <v>807</v>
      </c>
      <c r="B393" s="23" t="s">
        <v>808</v>
      </c>
      <c r="C393" s="23" t="s">
        <v>809</v>
      </c>
      <c r="D393" s="25">
        <v>1</v>
      </c>
      <c r="E393" s="25" t="s">
        <v>388</v>
      </c>
      <c r="F393" s="24"/>
      <c r="G393" s="24"/>
      <c r="H393" s="54"/>
      <c r="I393" s="54"/>
      <c r="J393" s="54"/>
      <c r="K393" s="54"/>
      <c r="P393" s="19"/>
      <c r="Q393" s="19"/>
      <c r="R393" s="19"/>
      <c r="S393" s="19"/>
    </row>
    <row r="394" spans="1:19" x14ac:dyDescent="0.3">
      <c r="A394" s="38" t="s">
        <v>109</v>
      </c>
      <c r="B394" s="686" t="s">
        <v>811</v>
      </c>
      <c r="C394" s="687"/>
      <c r="D394" s="687"/>
      <c r="E394" s="687"/>
      <c r="F394" s="687"/>
      <c r="G394" s="688"/>
      <c r="H394" s="54">
        <f>SUM(D395:D402)</f>
        <v>8</v>
      </c>
      <c r="I394" s="54">
        <f>COUNT(D395:D402)*2</f>
        <v>16</v>
      </c>
      <c r="J394" s="54"/>
      <c r="K394" s="54"/>
      <c r="P394" s="19"/>
      <c r="Q394" s="19"/>
      <c r="R394" s="19"/>
      <c r="S394" s="19"/>
    </row>
    <row r="395" spans="1:19" ht="30" x14ac:dyDescent="0.3">
      <c r="A395" s="39" t="s">
        <v>1557</v>
      </c>
      <c r="B395" s="23" t="s">
        <v>813</v>
      </c>
      <c r="C395" s="23" t="s">
        <v>814</v>
      </c>
      <c r="D395" s="25">
        <v>1</v>
      </c>
      <c r="E395" s="25" t="s">
        <v>218</v>
      </c>
      <c r="F395" s="24" t="s">
        <v>1558</v>
      </c>
      <c r="G395" s="24"/>
      <c r="H395" s="54"/>
      <c r="I395" s="54"/>
      <c r="J395" s="54"/>
      <c r="K395" s="54"/>
      <c r="P395" s="19"/>
      <c r="Q395" s="19"/>
      <c r="R395" s="19"/>
      <c r="S395" s="19"/>
    </row>
    <row r="396" spans="1:19" x14ac:dyDescent="0.3">
      <c r="A396" s="39"/>
      <c r="B396" s="23"/>
      <c r="C396" s="23" t="s">
        <v>815</v>
      </c>
      <c r="D396" s="25">
        <v>1</v>
      </c>
      <c r="E396" s="25" t="s">
        <v>245</v>
      </c>
      <c r="F396" s="24" t="s">
        <v>1559</v>
      </c>
      <c r="G396" s="24"/>
      <c r="H396" s="54"/>
      <c r="I396" s="54"/>
      <c r="J396" s="54"/>
      <c r="K396" s="54"/>
      <c r="P396" s="19"/>
      <c r="Q396" s="19"/>
      <c r="R396" s="19"/>
      <c r="S396" s="19"/>
    </row>
    <row r="397" spans="1:19" ht="30" x14ac:dyDescent="0.3">
      <c r="A397" s="39"/>
      <c r="B397" s="23"/>
      <c r="C397" s="23" t="s">
        <v>817</v>
      </c>
      <c r="D397" s="25">
        <v>1</v>
      </c>
      <c r="E397" s="25" t="s">
        <v>245</v>
      </c>
      <c r="F397" s="24" t="s">
        <v>818</v>
      </c>
      <c r="G397" s="24"/>
      <c r="H397" s="54"/>
      <c r="I397" s="54"/>
      <c r="J397" s="54"/>
      <c r="K397" s="54"/>
      <c r="P397" s="19"/>
      <c r="Q397" s="19"/>
      <c r="R397" s="19"/>
      <c r="S397" s="19"/>
    </row>
    <row r="398" spans="1:19" x14ac:dyDescent="0.3">
      <c r="A398" s="39"/>
      <c r="B398" s="23"/>
      <c r="C398" s="23" t="s">
        <v>819</v>
      </c>
      <c r="D398" s="25">
        <v>1</v>
      </c>
      <c r="E398" s="25" t="s">
        <v>245</v>
      </c>
      <c r="F398" s="24" t="s">
        <v>1560</v>
      </c>
      <c r="G398" s="24"/>
      <c r="H398" s="54"/>
      <c r="I398" s="54"/>
      <c r="J398" s="54"/>
      <c r="K398" s="54"/>
      <c r="P398" s="19"/>
      <c r="Q398" s="19"/>
      <c r="R398" s="19"/>
      <c r="S398" s="19"/>
    </row>
    <row r="399" spans="1:19" ht="30" x14ac:dyDescent="0.3">
      <c r="A399" s="39"/>
      <c r="B399" s="23"/>
      <c r="C399" s="23" t="s">
        <v>821</v>
      </c>
      <c r="D399" s="25">
        <v>1</v>
      </c>
      <c r="E399" s="25" t="s">
        <v>218</v>
      </c>
      <c r="F399" s="24" t="s">
        <v>822</v>
      </c>
      <c r="G399" s="24"/>
      <c r="H399" s="54"/>
      <c r="I399" s="54"/>
      <c r="J399" s="54"/>
      <c r="K399" s="54"/>
      <c r="P399" s="19"/>
      <c r="Q399" s="19"/>
      <c r="R399" s="19"/>
      <c r="S399" s="19"/>
    </row>
    <row r="400" spans="1:19" ht="30" x14ac:dyDescent="0.3">
      <c r="A400" s="39" t="s">
        <v>1561</v>
      </c>
      <c r="B400" s="421" t="s">
        <v>824</v>
      </c>
      <c r="C400" s="421" t="s">
        <v>825</v>
      </c>
      <c r="D400" s="443">
        <v>1</v>
      </c>
      <c r="E400" s="443" t="s">
        <v>188</v>
      </c>
      <c r="F400" s="449" t="s">
        <v>826</v>
      </c>
      <c r="G400" s="24"/>
      <c r="H400" s="54"/>
      <c r="I400" s="54"/>
      <c r="J400" s="54"/>
      <c r="K400" s="54"/>
      <c r="P400" s="19"/>
      <c r="Q400" s="19"/>
      <c r="R400" s="19"/>
      <c r="S400" s="19"/>
    </row>
    <row r="401" spans="1:19" x14ac:dyDescent="0.3">
      <c r="A401" s="39"/>
      <c r="B401" s="23"/>
      <c r="C401" s="23" t="s">
        <v>1562</v>
      </c>
      <c r="D401" s="25">
        <v>1</v>
      </c>
      <c r="E401" s="25" t="s">
        <v>283</v>
      </c>
      <c r="F401" s="24"/>
      <c r="G401" s="24"/>
      <c r="H401" s="54"/>
      <c r="I401" s="54"/>
      <c r="J401" s="54"/>
      <c r="K401" s="54"/>
      <c r="P401" s="19"/>
      <c r="Q401" s="19"/>
      <c r="R401" s="19"/>
      <c r="S401" s="19"/>
    </row>
    <row r="402" spans="1:19" ht="30" x14ac:dyDescent="0.3">
      <c r="A402" s="39" t="s">
        <v>1563</v>
      </c>
      <c r="B402" s="23" t="s">
        <v>829</v>
      </c>
      <c r="C402" s="23" t="s">
        <v>830</v>
      </c>
      <c r="D402" s="25">
        <v>1</v>
      </c>
      <c r="E402" s="25" t="s">
        <v>218</v>
      </c>
      <c r="F402" s="24"/>
      <c r="G402" s="24"/>
      <c r="H402" s="54"/>
      <c r="I402" s="54"/>
      <c r="J402" s="54"/>
      <c r="K402" s="54"/>
      <c r="P402" s="19"/>
      <c r="Q402" s="19"/>
      <c r="R402" s="19"/>
      <c r="S402" s="19"/>
    </row>
    <row r="403" spans="1:19" x14ac:dyDescent="0.3">
      <c r="A403" s="38" t="s">
        <v>111</v>
      </c>
      <c r="B403" s="686" t="s">
        <v>834</v>
      </c>
      <c r="C403" s="687"/>
      <c r="D403" s="687"/>
      <c r="E403" s="687"/>
      <c r="F403" s="687"/>
      <c r="G403" s="688"/>
      <c r="H403" s="54">
        <f>SUM(D404:D406)</f>
        <v>3</v>
      </c>
      <c r="I403" s="54">
        <f>COUNT(D404:D406)*2</f>
        <v>6</v>
      </c>
      <c r="J403" s="54"/>
      <c r="K403" s="54"/>
      <c r="P403" s="19"/>
      <c r="Q403" s="19"/>
      <c r="R403" s="19"/>
      <c r="S403" s="19"/>
    </row>
    <row r="404" spans="1:19" ht="30" x14ac:dyDescent="0.3">
      <c r="A404" s="39" t="s">
        <v>1564</v>
      </c>
      <c r="B404" s="24" t="s">
        <v>836</v>
      </c>
      <c r="C404" s="23" t="s">
        <v>837</v>
      </c>
      <c r="D404" s="25">
        <v>1</v>
      </c>
      <c r="E404" s="25" t="s">
        <v>245</v>
      </c>
      <c r="F404" s="24"/>
      <c r="G404" s="24"/>
      <c r="H404" s="54"/>
      <c r="I404" s="54"/>
      <c r="J404" s="54"/>
      <c r="K404" s="54"/>
      <c r="P404" s="19"/>
      <c r="Q404" s="19"/>
      <c r="R404" s="19"/>
      <c r="S404" s="19"/>
    </row>
    <row r="405" spans="1:19" x14ac:dyDescent="0.3">
      <c r="A405" s="39"/>
      <c r="B405" s="24"/>
      <c r="C405" s="23" t="s">
        <v>838</v>
      </c>
      <c r="D405" s="25">
        <v>1</v>
      </c>
      <c r="E405" s="25" t="s">
        <v>245</v>
      </c>
      <c r="F405" s="24"/>
      <c r="G405" s="24"/>
      <c r="H405" s="54"/>
      <c r="I405" s="54"/>
      <c r="J405" s="54"/>
      <c r="K405" s="54"/>
      <c r="P405" s="19"/>
      <c r="Q405" s="19"/>
      <c r="R405" s="19"/>
      <c r="S405" s="19"/>
    </row>
    <row r="406" spans="1:19" ht="30" x14ac:dyDescent="0.3">
      <c r="A406" s="39" t="s">
        <v>1565</v>
      </c>
      <c r="B406" s="23" t="s">
        <v>841</v>
      </c>
      <c r="C406" s="23" t="s">
        <v>842</v>
      </c>
      <c r="D406" s="25">
        <v>1</v>
      </c>
      <c r="E406" s="25" t="s">
        <v>245</v>
      </c>
      <c r="F406" s="24"/>
      <c r="G406" s="24"/>
      <c r="H406" s="54"/>
      <c r="I406" s="54"/>
      <c r="J406" s="54"/>
      <c r="K406" s="54"/>
      <c r="P406" s="19"/>
      <c r="Q406" s="19"/>
      <c r="R406" s="19"/>
      <c r="S406" s="19"/>
    </row>
    <row r="407" spans="1:19" x14ac:dyDescent="0.3">
      <c r="A407" s="38" t="s">
        <v>112</v>
      </c>
      <c r="B407" s="686" t="s">
        <v>845</v>
      </c>
      <c r="C407" s="687"/>
      <c r="D407" s="687"/>
      <c r="E407" s="687"/>
      <c r="F407" s="687"/>
      <c r="G407" s="688"/>
      <c r="H407" s="54">
        <f>SUM(D408:D415)</f>
        <v>8</v>
      </c>
      <c r="I407" s="54">
        <f>COUNT(D408:D415)*2</f>
        <v>16</v>
      </c>
      <c r="J407" s="54"/>
      <c r="K407" s="54"/>
      <c r="P407" s="19"/>
      <c r="Q407" s="19"/>
      <c r="R407" s="19"/>
      <c r="S407" s="19"/>
    </row>
    <row r="408" spans="1:19" ht="60" x14ac:dyDescent="0.3">
      <c r="A408" s="39" t="s">
        <v>1566</v>
      </c>
      <c r="B408" s="24" t="s">
        <v>847</v>
      </c>
      <c r="C408" s="23" t="s">
        <v>1567</v>
      </c>
      <c r="D408" s="25">
        <v>1</v>
      </c>
      <c r="E408" s="25" t="s">
        <v>188</v>
      </c>
      <c r="F408" s="24" t="s">
        <v>1568</v>
      </c>
      <c r="G408" s="24"/>
      <c r="H408" s="54"/>
      <c r="I408" s="54"/>
      <c r="J408" s="54"/>
      <c r="K408" s="54"/>
      <c r="P408" s="19"/>
      <c r="Q408" s="19"/>
      <c r="R408" s="19"/>
      <c r="S408" s="19"/>
    </row>
    <row r="409" spans="1:19" ht="90" x14ac:dyDescent="0.3">
      <c r="A409" s="39"/>
      <c r="B409" s="24"/>
      <c r="C409" s="23" t="s">
        <v>1569</v>
      </c>
      <c r="D409" s="25">
        <v>1</v>
      </c>
      <c r="E409" s="25" t="s">
        <v>188</v>
      </c>
      <c r="F409" s="24" t="s">
        <v>1570</v>
      </c>
      <c r="G409" s="24"/>
      <c r="H409" s="54"/>
      <c r="I409" s="54"/>
      <c r="J409" s="54"/>
      <c r="K409" s="54"/>
      <c r="P409" s="19"/>
      <c r="Q409" s="19"/>
      <c r="R409" s="19"/>
      <c r="S409" s="19"/>
    </row>
    <row r="410" spans="1:19" x14ac:dyDescent="0.3">
      <c r="A410" s="39"/>
      <c r="B410" s="24"/>
      <c r="C410" s="23" t="s">
        <v>852</v>
      </c>
      <c r="D410" s="25">
        <v>1</v>
      </c>
      <c r="E410" s="25" t="s">
        <v>188</v>
      </c>
      <c r="F410" s="23" t="s">
        <v>853</v>
      </c>
      <c r="G410" s="24"/>
      <c r="H410" s="54"/>
      <c r="I410" s="54"/>
      <c r="J410" s="54"/>
      <c r="K410" s="54"/>
      <c r="P410" s="19"/>
      <c r="Q410" s="19"/>
      <c r="R410" s="19"/>
      <c r="S410" s="19"/>
    </row>
    <row r="411" spans="1:19" ht="30" x14ac:dyDescent="0.3">
      <c r="A411" s="39"/>
      <c r="B411" s="24"/>
      <c r="C411" s="23" t="s">
        <v>854</v>
      </c>
      <c r="D411" s="25">
        <v>1</v>
      </c>
      <c r="E411" s="25" t="s">
        <v>188</v>
      </c>
      <c r="F411" s="24" t="s">
        <v>855</v>
      </c>
      <c r="G411" s="24"/>
      <c r="H411" s="54"/>
      <c r="I411" s="54"/>
      <c r="J411" s="54"/>
      <c r="K411" s="54"/>
      <c r="P411" s="19"/>
      <c r="Q411" s="19"/>
      <c r="R411" s="19"/>
      <c r="S411" s="19"/>
    </row>
    <row r="412" spans="1:19" ht="30" x14ac:dyDescent="0.3">
      <c r="A412" s="39"/>
      <c r="B412" s="24"/>
      <c r="C412" s="23" t="s">
        <v>1571</v>
      </c>
      <c r="D412" s="25">
        <v>1</v>
      </c>
      <c r="E412" s="25" t="s">
        <v>188</v>
      </c>
      <c r="F412" s="24"/>
      <c r="G412" s="24"/>
      <c r="H412" s="54"/>
      <c r="I412" s="54"/>
      <c r="J412" s="54"/>
      <c r="K412" s="54"/>
      <c r="P412" s="19"/>
      <c r="Q412" s="19"/>
      <c r="R412" s="19"/>
      <c r="S412" s="19"/>
    </row>
    <row r="413" spans="1:19" ht="45" x14ac:dyDescent="0.3">
      <c r="A413" s="39" t="s">
        <v>1572</v>
      </c>
      <c r="B413" s="24" t="s">
        <v>860</v>
      </c>
      <c r="C413" s="23" t="s">
        <v>861</v>
      </c>
      <c r="D413" s="25">
        <v>1</v>
      </c>
      <c r="E413" s="25" t="s">
        <v>245</v>
      </c>
      <c r="F413" s="23" t="s">
        <v>862</v>
      </c>
      <c r="G413" s="24"/>
      <c r="H413" s="54"/>
      <c r="I413" s="54"/>
      <c r="J413" s="54"/>
      <c r="K413" s="54"/>
      <c r="P413" s="19"/>
      <c r="Q413" s="19"/>
      <c r="R413" s="19"/>
      <c r="S413" s="19"/>
    </row>
    <row r="414" spans="1:19" ht="30" x14ac:dyDescent="0.3">
      <c r="A414" s="39"/>
      <c r="B414" s="24"/>
      <c r="C414" s="23" t="s">
        <v>863</v>
      </c>
      <c r="D414" s="25">
        <v>1</v>
      </c>
      <c r="E414" s="25" t="s">
        <v>245</v>
      </c>
      <c r="F414" s="23" t="s">
        <v>864</v>
      </c>
      <c r="G414" s="24"/>
      <c r="H414" s="54"/>
      <c r="I414" s="54"/>
      <c r="J414" s="54"/>
      <c r="K414" s="54"/>
      <c r="P414" s="19"/>
      <c r="Q414" s="19"/>
      <c r="R414" s="19"/>
      <c r="S414" s="19"/>
    </row>
    <row r="415" spans="1:19" x14ac:dyDescent="0.3">
      <c r="A415" s="39"/>
      <c r="B415" s="24"/>
      <c r="C415" s="23" t="s">
        <v>867</v>
      </c>
      <c r="D415" s="25">
        <v>1</v>
      </c>
      <c r="E415" s="25" t="s">
        <v>245</v>
      </c>
      <c r="F415" s="24"/>
      <c r="G415" s="24"/>
      <c r="H415" s="54"/>
      <c r="I415" s="54"/>
      <c r="J415" s="54"/>
      <c r="K415" s="54"/>
      <c r="P415" s="19"/>
      <c r="Q415" s="19"/>
      <c r="R415" s="19"/>
      <c r="S415" s="19"/>
    </row>
    <row r="416" spans="1:19" x14ac:dyDescent="0.3">
      <c r="A416" s="38" t="s">
        <v>114</v>
      </c>
      <c r="B416" s="686" t="s">
        <v>869</v>
      </c>
      <c r="C416" s="687"/>
      <c r="D416" s="687"/>
      <c r="E416" s="687"/>
      <c r="F416" s="687"/>
      <c r="G416" s="688"/>
      <c r="H416" s="54">
        <f>SUM(D417:D426)</f>
        <v>10</v>
      </c>
      <c r="I416" s="54">
        <f>COUNT(D417:D426)*2</f>
        <v>20</v>
      </c>
      <c r="J416" s="54"/>
      <c r="K416" s="54"/>
      <c r="P416" s="19"/>
      <c r="Q416" s="19"/>
      <c r="R416" s="19"/>
      <c r="S416" s="19"/>
    </row>
    <row r="417" spans="1:19" ht="30" x14ac:dyDescent="0.3">
      <c r="A417" s="39" t="s">
        <v>1573</v>
      </c>
      <c r="B417" s="23" t="s">
        <v>871</v>
      </c>
      <c r="C417" s="23" t="s">
        <v>872</v>
      </c>
      <c r="D417" s="25">
        <v>1</v>
      </c>
      <c r="E417" s="25" t="s">
        <v>218</v>
      </c>
      <c r="F417" s="23"/>
      <c r="G417" s="24"/>
      <c r="H417" s="54"/>
      <c r="I417" s="54"/>
      <c r="J417" s="54"/>
      <c r="K417" s="54"/>
      <c r="P417" s="19"/>
      <c r="Q417" s="19"/>
      <c r="R417" s="19"/>
      <c r="S417" s="19"/>
    </row>
    <row r="418" spans="1:19" ht="30" x14ac:dyDescent="0.3">
      <c r="A418" s="39"/>
      <c r="B418" s="23"/>
      <c r="C418" s="23" t="s">
        <v>1574</v>
      </c>
      <c r="D418" s="25">
        <v>1</v>
      </c>
      <c r="E418" s="25" t="s">
        <v>218</v>
      </c>
      <c r="F418" s="23" t="s">
        <v>1575</v>
      </c>
      <c r="G418" s="24"/>
      <c r="H418" s="54"/>
      <c r="I418" s="54"/>
      <c r="J418" s="54"/>
      <c r="K418" s="54"/>
      <c r="P418" s="19"/>
      <c r="Q418" s="19"/>
      <c r="R418" s="19"/>
      <c r="S418" s="19"/>
    </row>
    <row r="419" spans="1:19" x14ac:dyDescent="0.3">
      <c r="A419" s="39"/>
      <c r="B419" s="23"/>
      <c r="C419" s="23" t="s">
        <v>1576</v>
      </c>
      <c r="D419" s="25">
        <v>1</v>
      </c>
      <c r="E419" s="25" t="s">
        <v>218</v>
      </c>
      <c r="F419" s="23"/>
      <c r="G419" s="24"/>
      <c r="H419" s="54"/>
      <c r="I419" s="54"/>
      <c r="J419" s="54"/>
      <c r="K419" s="54"/>
      <c r="P419" s="19"/>
      <c r="Q419" s="19"/>
      <c r="R419" s="19"/>
      <c r="S419" s="19"/>
    </row>
    <row r="420" spans="1:19" ht="30" x14ac:dyDescent="0.3">
      <c r="A420" s="39" t="s">
        <v>1577</v>
      </c>
      <c r="B420" s="24" t="s">
        <v>874</v>
      </c>
      <c r="C420" s="23" t="s">
        <v>875</v>
      </c>
      <c r="D420" s="25">
        <v>1</v>
      </c>
      <c r="E420" s="25" t="s">
        <v>245</v>
      </c>
      <c r="F420" s="24" t="s">
        <v>1578</v>
      </c>
      <c r="G420" s="24"/>
      <c r="H420" s="54"/>
      <c r="I420" s="54"/>
      <c r="J420" s="54"/>
      <c r="K420" s="54"/>
      <c r="P420" s="19"/>
      <c r="Q420" s="19"/>
      <c r="R420" s="19"/>
      <c r="S420" s="19"/>
    </row>
    <row r="421" spans="1:19" x14ac:dyDescent="0.3">
      <c r="A421" s="39"/>
      <c r="B421" s="24"/>
      <c r="C421" s="23" t="s">
        <v>877</v>
      </c>
      <c r="D421" s="25">
        <v>1</v>
      </c>
      <c r="E421" s="25" t="s">
        <v>245</v>
      </c>
      <c r="F421" s="24" t="s">
        <v>878</v>
      </c>
      <c r="G421" s="24"/>
      <c r="H421" s="54"/>
      <c r="I421" s="54"/>
      <c r="J421" s="54"/>
      <c r="K421" s="54"/>
      <c r="P421" s="19"/>
      <c r="Q421" s="19"/>
      <c r="R421" s="19"/>
      <c r="S421" s="19"/>
    </row>
    <row r="422" spans="1:19" ht="30" x14ac:dyDescent="0.3">
      <c r="A422" s="39" t="s">
        <v>1579</v>
      </c>
      <c r="B422" s="24" t="s">
        <v>880</v>
      </c>
      <c r="C422" s="23" t="s">
        <v>1580</v>
      </c>
      <c r="D422" s="25">
        <v>1</v>
      </c>
      <c r="E422" s="25" t="s">
        <v>388</v>
      </c>
      <c r="F422" s="24" t="s">
        <v>1581</v>
      </c>
      <c r="G422" s="24"/>
      <c r="H422" s="54"/>
      <c r="I422" s="54"/>
      <c r="J422" s="54"/>
      <c r="K422" s="54"/>
      <c r="P422" s="19"/>
      <c r="Q422" s="19"/>
      <c r="R422" s="19"/>
      <c r="S422" s="19"/>
    </row>
    <row r="423" spans="1:19" x14ac:dyDescent="0.3">
      <c r="A423" s="39"/>
      <c r="B423" s="24"/>
      <c r="C423" s="23" t="s">
        <v>1582</v>
      </c>
      <c r="D423" s="25">
        <v>1</v>
      </c>
      <c r="E423" s="25" t="s">
        <v>388</v>
      </c>
      <c r="F423" s="24"/>
      <c r="G423" s="24"/>
      <c r="H423" s="54"/>
      <c r="I423" s="54"/>
      <c r="J423" s="54"/>
      <c r="K423" s="54"/>
      <c r="P423" s="19"/>
      <c r="Q423" s="19"/>
      <c r="R423" s="19"/>
      <c r="S423" s="19"/>
    </row>
    <row r="424" spans="1:19" ht="30" x14ac:dyDescent="0.3">
      <c r="A424" s="39"/>
      <c r="B424" s="24"/>
      <c r="C424" s="23" t="s">
        <v>1583</v>
      </c>
      <c r="D424" s="25">
        <v>1</v>
      </c>
      <c r="E424" s="25" t="s">
        <v>388</v>
      </c>
      <c r="F424" s="24"/>
      <c r="G424" s="24"/>
      <c r="H424" s="54"/>
      <c r="I424" s="54"/>
      <c r="J424" s="54"/>
      <c r="K424" s="54"/>
      <c r="P424" s="19"/>
      <c r="Q424" s="19"/>
      <c r="R424" s="19"/>
      <c r="S424" s="19"/>
    </row>
    <row r="425" spans="1:19" ht="30" x14ac:dyDescent="0.3">
      <c r="A425" s="39"/>
      <c r="B425" s="24"/>
      <c r="C425" s="23" t="s">
        <v>884</v>
      </c>
      <c r="D425" s="25">
        <v>1</v>
      </c>
      <c r="E425" s="25" t="s">
        <v>245</v>
      </c>
      <c r="F425" s="24" t="s">
        <v>885</v>
      </c>
      <c r="G425" s="24"/>
      <c r="H425" s="54"/>
      <c r="I425" s="54"/>
      <c r="J425" s="54"/>
      <c r="K425" s="54"/>
      <c r="P425" s="19"/>
      <c r="Q425" s="19"/>
      <c r="R425" s="19"/>
      <c r="S425" s="19"/>
    </row>
    <row r="426" spans="1:19" ht="30" x14ac:dyDescent="0.3">
      <c r="A426" s="39"/>
      <c r="B426" s="24"/>
      <c r="C426" s="23" t="s">
        <v>886</v>
      </c>
      <c r="D426" s="25">
        <v>1</v>
      </c>
      <c r="E426" s="25" t="s">
        <v>245</v>
      </c>
      <c r="F426" s="24" t="s">
        <v>887</v>
      </c>
      <c r="G426" s="24"/>
      <c r="H426" s="54"/>
      <c r="I426" s="54"/>
      <c r="J426" s="54"/>
      <c r="K426" s="54"/>
      <c r="P426" s="19"/>
      <c r="Q426" s="19"/>
      <c r="R426" s="19"/>
      <c r="S426" s="19"/>
    </row>
    <row r="427" spans="1:19" x14ac:dyDescent="0.3">
      <c r="A427" s="38" t="s">
        <v>116</v>
      </c>
      <c r="B427" s="686" t="s">
        <v>893</v>
      </c>
      <c r="C427" s="687"/>
      <c r="D427" s="687"/>
      <c r="E427" s="687"/>
      <c r="F427" s="687"/>
      <c r="G427" s="688"/>
      <c r="H427" s="54">
        <f>SUM(D428:D440)</f>
        <v>13</v>
      </c>
      <c r="I427" s="54">
        <f>COUNT(D428:D440)*2</f>
        <v>26</v>
      </c>
      <c r="J427" s="54"/>
      <c r="K427" s="54"/>
      <c r="P427" s="19"/>
      <c r="Q427" s="19"/>
      <c r="R427" s="19"/>
      <c r="S427" s="19"/>
    </row>
    <row r="428" spans="1:19" ht="45" x14ac:dyDescent="0.3">
      <c r="A428" s="39" t="s">
        <v>1584</v>
      </c>
      <c r="B428" s="65" t="s">
        <v>1811</v>
      </c>
      <c r="C428" s="23" t="s">
        <v>895</v>
      </c>
      <c r="D428" s="25">
        <v>1</v>
      </c>
      <c r="E428" s="25" t="s">
        <v>218</v>
      </c>
      <c r="F428" s="24"/>
      <c r="G428" s="24"/>
      <c r="H428" s="54"/>
      <c r="I428" s="54"/>
      <c r="J428" s="54"/>
      <c r="K428" s="54"/>
      <c r="P428" s="19"/>
      <c r="Q428" s="19"/>
      <c r="R428" s="19"/>
      <c r="S428" s="19"/>
    </row>
    <row r="429" spans="1:19" x14ac:dyDescent="0.3">
      <c r="A429" s="39"/>
      <c r="B429" s="24"/>
      <c r="C429" s="23" t="s">
        <v>896</v>
      </c>
      <c r="D429" s="25">
        <v>1</v>
      </c>
      <c r="E429" s="25" t="s">
        <v>218</v>
      </c>
      <c r="F429" s="24"/>
      <c r="G429" s="24"/>
      <c r="H429" s="54"/>
      <c r="I429" s="54"/>
      <c r="J429" s="54"/>
      <c r="K429" s="54"/>
      <c r="P429" s="19"/>
      <c r="Q429" s="19"/>
      <c r="R429" s="19"/>
      <c r="S429" s="19"/>
    </row>
    <row r="430" spans="1:19" ht="30" x14ac:dyDescent="0.3">
      <c r="A430" s="39"/>
      <c r="B430" s="24"/>
      <c r="C430" s="23" t="s">
        <v>897</v>
      </c>
      <c r="D430" s="25">
        <v>1</v>
      </c>
      <c r="E430" s="25" t="s">
        <v>245</v>
      </c>
      <c r="F430" s="24"/>
      <c r="G430" s="24"/>
      <c r="H430" s="54"/>
      <c r="I430" s="54"/>
      <c r="J430" s="54"/>
      <c r="K430" s="54"/>
      <c r="P430" s="19"/>
      <c r="Q430" s="19"/>
      <c r="R430" s="19"/>
      <c r="S430" s="19"/>
    </row>
    <row r="431" spans="1:19" ht="30" x14ac:dyDescent="0.3">
      <c r="A431" s="39"/>
      <c r="B431" s="24"/>
      <c r="C431" s="23" t="s">
        <v>898</v>
      </c>
      <c r="D431" s="25">
        <v>1</v>
      </c>
      <c r="E431" s="25" t="s">
        <v>218</v>
      </c>
      <c r="F431" s="24"/>
      <c r="G431" s="24"/>
      <c r="H431" s="54"/>
      <c r="I431" s="54"/>
      <c r="J431" s="54"/>
      <c r="K431" s="54"/>
      <c r="P431" s="19"/>
      <c r="Q431" s="19"/>
      <c r="R431" s="19"/>
      <c r="S431" s="19"/>
    </row>
    <row r="432" spans="1:19" x14ac:dyDescent="0.3">
      <c r="A432" s="39"/>
      <c r="B432" s="24"/>
      <c r="C432" s="23" t="s">
        <v>899</v>
      </c>
      <c r="D432" s="25">
        <v>1</v>
      </c>
      <c r="E432" s="25" t="s">
        <v>218</v>
      </c>
      <c r="F432" s="24"/>
      <c r="G432" s="24"/>
      <c r="H432" s="54"/>
      <c r="I432" s="54"/>
      <c r="J432" s="54"/>
      <c r="K432" s="54"/>
      <c r="P432" s="19"/>
      <c r="Q432" s="19"/>
      <c r="R432" s="19"/>
      <c r="S432" s="19"/>
    </row>
    <row r="433" spans="1:19" ht="30" x14ac:dyDescent="0.3">
      <c r="A433" s="39" t="s">
        <v>1585</v>
      </c>
      <c r="B433" s="24" t="s">
        <v>901</v>
      </c>
      <c r="C433" s="23" t="s">
        <v>902</v>
      </c>
      <c r="D433" s="25">
        <v>1</v>
      </c>
      <c r="E433" s="25" t="s">
        <v>218</v>
      </c>
      <c r="F433" s="24" t="s">
        <v>1586</v>
      </c>
      <c r="G433" s="24"/>
      <c r="H433" s="54"/>
      <c r="I433" s="54"/>
      <c r="J433" s="54"/>
      <c r="K433" s="54"/>
      <c r="P433" s="19"/>
      <c r="Q433" s="19"/>
      <c r="R433" s="19"/>
      <c r="S433" s="19"/>
    </row>
    <row r="434" spans="1:19" ht="30" x14ac:dyDescent="0.3">
      <c r="A434" s="39"/>
      <c r="B434" s="24"/>
      <c r="C434" s="23" t="s">
        <v>904</v>
      </c>
      <c r="D434" s="25">
        <v>1</v>
      </c>
      <c r="E434" s="25" t="s">
        <v>218</v>
      </c>
      <c r="F434" s="24" t="s">
        <v>905</v>
      </c>
      <c r="G434" s="24"/>
      <c r="H434" s="54"/>
      <c r="I434" s="54"/>
      <c r="J434" s="54"/>
      <c r="K434" s="54"/>
      <c r="P434" s="19"/>
      <c r="Q434" s="19"/>
      <c r="R434" s="19"/>
      <c r="S434" s="19"/>
    </row>
    <row r="435" spans="1:19" x14ac:dyDescent="0.3">
      <c r="A435" s="39"/>
      <c r="B435" s="24"/>
      <c r="C435" s="27" t="s">
        <v>906</v>
      </c>
      <c r="D435" s="25">
        <v>1</v>
      </c>
      <c r="E435" s="25" t="s">
        <v>245</v>
      </c>
      <c r="F435" s="23" t="s">
        <v>907</v>
      </c>
      <c r="G435" s="24"/>
      <c r="H435" s="54"/>
      <c r="I435" s="54"/>
      <c r="J435" s="54"/>
      <c r="K435" s="54"/>
      <c r="P435" s="19"/>
      <c r="Q435" s="19"/>
      <c r="R435" s="19"/>
      <c r="S435" s="19"/>
    </row>
    <row r="436" spans="1:19" ht="30" x14ac:dyDescent="0.3">
      <c r="A436" s="39"/>
      <c r="B436" s="24"/>
      <c r="C436" s="23" t="s">
        <v>909</v>
      </c>
      <c r="D436" s="25">
        <v>1</v>
      </c>
      <c r="E436" s="25" t="s">
        <v>245</v>
      </c>
      <c r="F436" s="24" t="s">
        <v>910</v>
      </c>
      <c r="G436" s="24"/>
      <c r="H436" s="54"/>
      <c r="I436" s="54"/>
      <c r="J436" s="54"/>
      <c r="K436" s="54"/>
      <c r="P436" s="19"/>
      <c r="Q436" s="19"/>
      <c r="R436" s="19"/>
      <c r="S436" s="19"/>
    </row>
    <row r="437" spans="1:19" ht="30" x14ac:dyDescent="0.3">
      <c r="A437" s="39"/>
      <c r="B437" s="24"/>
      <c r="C437" s="23" t="s">
        <v>1587</v>
      </c>
      <c r="D437" s="25">
        <v>1</v>
      </c>
      <c r="E437" s="25" t="s">
        <v>283</v>
      </c>
      <c r="F437" s="24" t="s">
        <v>1588</v>
      </c>
      <c r="G437" s="24"/>
      <c r="H437" s="54"/>
      <c r="I437" s="54"/>
      <c r="J437" s="54"/>
      <c r="K437" s="54"/>
      <c r="P437" s="19"/>
      <c r="Q437" s="19"/>
      <c r="R437" s="19"/>
      <c r="S437" s="19"/>
    </row>
    <row r="438" spans="1:19" ht="30" x14ac:dyDescent="0.3">
      <c r="A438" s="39" t="s">
        <v>1589</v>
      </c>
      <c r="B438" s="24" t="s">
        <v>914</v>
      </c>
      <c r="C438" s="23" t="s">
        <v>915</v>
      </c>
      <c r="D438" s="25">
        <v>1</v>
      </c>
      <c r="E438" s="25" t="s">
        <v>188</v>
      </c>
      <c r="F438" s="24"/>
      <c r="G438" s="24"/>
      <c r="H438" s="54"/>
      <c r="I438" s="54"/>
      <c r="J438" s="54"/>
      <c r="K438" s="54"/>
      <c r="P438" s="19"/>
      <c r="Q438" s="19"/>
      <c r="R438" s="19"/>
      <c r="S438" s="19"/>
    </row>
    <row r="439" spans="1:19" ht="30" x14ac:dyDescent="0.3">
      <c r="A439" s="39"/>
      <c r="B439" s="23"/>
      <c r="C439" s="23" t="s">
        <v>917</v>
      </c>
      <c r="D439" s="25">
        <v>1</v>
      </c>
      <c r="E439" s="25" t="s">
        <v>188</v>
      </c>
      <c r="F439" s="24"/>
      <c r="G439" s="24"/>
      <c r="H439" s="54"/>
      <c r="I439" s="54"/>
      <c r="J439" s="54"/>
      <c r="K439" s="54"/>
      <c r="P439" s="19"/>
      <c r="Q439" s="19"/>
      <c r="R439" s="19"/>
      <c r="S439" s="19"/>
    </row>
    <row r="440" spans="1:19" x14ac:dyDescent="0.3">
      <c r="A440" s="39"/>
      <c r="B440" s="24"/>
      <c r="C440" s="23" t="s">
        <v>1590</v>
      </c>
      <c r="D440" s="25">
        <v>1</v>
      </c>
      <c r="E440" s="25" t="s">
        <v>388</v>
      </c>
      <c r="F440" s="24"/>
      <c r="G440" s="24"/>
      <c r="H440" s="54"/>
      <c r="I440" s="54"/>
      <c r="J440" s="54"/>
      <c r="K440" s="54"/>
      <c r="P440" s="19"/>
      <c r="Q440" s="19"/>
      <c r="R440" s="19"/>
      <c r="S440" s="19"/>
    </row>
    <row r="441" spans="1:19" ht="15" customHeight="1" x14ac:dyDescent="0.3">
      <c r="A441" s="39"/>
      <c r="B441" s="689" t="s">
        <v>1591</v>
      </c>
      <c r="C441" s="690"/>
      <c r="D441" s="690"/>
      <c r="E441" s="690"/>
      <c r="F441" s="690"/>
      <c r="G441" s="691"/>
      <c r="H441" s="54">
        <f>H442+H444+H446+H455+H471+H481+H485+H491+H475</f>
        <v>43</v>
      </c>
      <c r="I441" s="54">
        <f>I442+I444+I446+I455+I471+I481+I485+I491+I475</f>
        <v>86</v>
      </c>
      <c r="J441" s="441">
        <f>H441/I441</f>
        <v>0.5</v>
      </c>
      <c r="K441" s="54"/>
      <c r="P441" s="19"/>
      <c r="Q441" s="19"/>
      <c r="R441" s="19"/>
      <c r="S441" s="19"/>
    </row>
    <row r="442" spans="1:19" x14ac:dyDescent="0.3">
      <c r="A442" s="38" t="s">
        <v>119</v>
      </c>
      <c r="B442" s="657" t="s">
        <v>120</v>
      </c>
      <c r="C442" s="658"/>
      <c r="D442" s="658"/>
      <c r="E442" s="658"/>
      <c r="F442" s="658"/>
      <c r="G442" s="658"/>
      <c r="H442" s="54">
        <f>SUM(D443)</f>
        <v>1</v>
      </c>
      <c r="I442" s="54">
        <f>COUNT(D443)*2</f>
        <v>2</v>
      </c>
      <c r="J442" s="441">
        <f>H442/I442</f>
        <v>0.5</v>
      </c>
      <c r="K442" s="54"/>
      <c r="P442" s="19"/>
      <c r="Q442" s="19"/>
      <c r="R442" s="19"/>
      <c r="S442" s="19"/>
    </row>
    <row r="443" spans="1:19" ht="30" x14ac:dyDescent="0.3">
      <c r="A443" s="38" t="s">
        <v>1592</v>
      </c>
      <c r="B443" s="23" t="s">
        <v>1593</v>
      </c>
      <c r="C443" s="23" t="s">
        <v>1594</v>
      </c>
      <c r="D443" s="25">
        <v>1</v>
      </c>
      <c r="E443" s="25" t="s">
        <v>388</v>
      </c>
      <c r="F443" s="23" t="s">
        <v>1595</v>
      </c>
      <c r="G443" s="23"/>
      <c r="H443" s="54"/>
      <c r="I443" s="54"/>
      <c r="J443" s="54"/>
      <c r="K443" s="54"/>
      <c r="P443" s="19"/>
      <c r="Q443" s="19"/>
      <c r="R443" s="19"/>
      <c r="S443" s="19"/>
    </row>
    <row r="444" spans="1:19" x14ac:dyDescent="0.3">
      <c r="A444" s="38" t="s">
        <v>121</v>
      </c>
      <c r="B444" s="657" t="s">
        <v>1596</v>
      </c>
      <c r="C444" s="658"/>
      <c r="D444" s="658"/>
      <c r="E444" s="658"/>
      <c r="F444" s="658"/>
      <c r="G444" s="658"/>
      <c r="H444" s="54">
        <f>SUM(D445)</f>
        <v>1</v>
      </c>
      <c r="I444" s="54">
        <f>COUNT(D445)*2</f>
        <v>2</v>
      </c>
      <c r="J444" s="441">
        <f>H444/I444</f>
        <v>0.5</v>
      </c>
      <c r="K444" s="54"/>
      <c r="P444" s="19"/>
      <c r="Q444" s="19"/>
      <c r="R444" s="19"/>
      <c r="S444" s="19"/>
    </row>
    <row r="445" spans="1:19" ht="30" x14ac:dyDescent="0.3">
      <c r="A445" s="38" t="s">
        <v>1597</v>
      </c>
      <c r="B445" s="24" t="s">
        <v>1598</v>
      </c>
      <c r="C445" s="23" t="s">
        <v>1599</v>
      </c>
      <c r="D445" s="25">
        <v>1</v>
      </c>
      <c r="E445" s="25" t="s">
        <v>563</v>
      </c>
      <c r="F445" s="23"/>
      <c r="G445" s="23"/>
      <c r="H445" s="54"/>
      <c r="I445" s="54"/>
      <c r="J445" s="54"/>
      <c r="K445" s="54"/>
      <c r="P445" s="19"/>
      <c r="Q445" s="19"/>
      <c r="R445" s="19"/>
      <c r="S445" s="19"/>
    </row>
    <row r="446" spans="1:19" ht="15" customHeight="1" x14ac:dyDescent="0.3">
      <c r="A446" s="212" t="s">
        <v>123</v>
      </c>
      <c r="B446" s="661" t="s">
        <v>4556</v>
      </c>
      <c r="C446" s="662"/>
      <c r="D446" s="662"/>
      <c r="E446" s="662"/>
      <c r="F446" s="662"/>
      <c r="G446" s="663"/>
      <c r="H446" s="54">
        <f>SUM(D447:D454)</f>
        <v>8</v>
      </c>
      <c r="I446" s="54">
        <f>COUNT(D447:D454)*2</f>
        <v>16</v>
      </c>
      <c r="J446" s="441">
        <f>H446/I446</f>
        <v>0.5</v>
      </c>
      <c r="K446" s="54"/>
      <c r="P446" s="19"/>
      <c r="Q446" s="19"/>
      <c r="R446" s="19"/>
      <c r="S446" s="19"/>
    </row>
    <row r="447" spans="1:19" ht="45" x14ac:dyDescent="0.3">
      <c r="A447" s="201" t="s">
        <v>1600</v>
      </c>
      <c r="B447" s="99" t="s">
        <v>921</v>
      </c>
      <c r="C447" s="99" t="s">
        <v>922</v>
      </c>
      <c r="D447" s="25">
        <v>1</v>
      </c>
      <c r="E447" s="100" t="s">
        <v>388</v>
      </c>
      <c r="F447" s="161"/>
      <c r="G447" s="158"/>
      <c r="H447" s="54"/>
      <c r="I447" s="54"/>
      <c r="J447" s="54"/>
      <c r="K447" s="54"/>
      <c r="P447" s="19"/>
      <c r="Q447" s="19"/>
      <c r="R447" s="19"/>
      <c r="S447" s="19"/>
    </row>
    <row r="448" spans="1:19" x14ac:dyDescent="0.3">
      <c r="A448" s="201"/>
      <c r="B448" s="99"/>
      <c r="C448" s="99" t="s">
        <v>4390</v>
      </c>
      <c r="D448" s="25">
        <v>1</v>
      </c>
      <c r="E448" s="100" t="s">
        <v>388</v>
      </c>
      <c r="F448" s="161"/>
      <c r="G448" s="158"/>
      <c r="H448" s="54"/>
      <c r="I448" s="54"/>
      <c r="J448" s="54"/>
      <c r="K448" s="54"/>
      <c r="P448" s="19"/>
      <c r="Q448" s="19"/>
      <c r="R448" s="19"/>
      <c r="S448" s="19"/>
    </row>
    <row r="449" spans="1:19" ht="30" x14ac:dyDescent="0.3">
      <c r="A449" s="201" t="s">
        <v>1601</v>
      </c>
      <c r="B449" s="99" t="s">
        <v>925</v>
      </c>
      <c r="C449" s="101" t="s">
        <v>1602</v>
      </c>
      <c r="D449" s="25">
        <v>1</v>
      </c>
      <c r="E449" s="100" t="s">
        <v>388</v>
      </c>
      <c r="F449" s="161"/>
      <c r="G449" s="158"/>
      <c r="H449" s="54"/>
      <c r="I449" s="54"/>
      <c r="J449" s="54"/>
      <c r="K449" s="54"/>
      <c r="P449" s="19"/>
      <c r="Q449" s="19"/>
      <c r="R449" s="19"/>
      <c r="S449" s="19"/>
    </row>
    <row r="450" spans="1:19" ht="30" x14ac:dyDescent="0.3">
      <c r="A450" s="201" t="s">
        <v>1603</v>
      </c>
      <c r="B450" s="196" t="s">
        <v>928</v>
      </c>
      <c r="C450" s="196" t="s">
        <v>4210</v>
      </c>
      <c r="D450" s="25">
        <v>1</v>
      </c>
      <c r="E450" s="159" t="s">
        <v>247</v>
      </c>
      <c r="F450" s="196" t="s">
        <v>4297</v>
      </c>
      <c r="G450" s="158"/>
      <c r="H450" s="54"/>
      <c r="I450" s="54"/>
      <c r="J450" s="54"/>
      <c r="K450" s="54"/>
      <c r="P450" s="19"/>
      <c r="Q450" s="19"/>
      <c r="R450" s="19"/>
      <c r="S450" s="19"/>
    </row>
    <row r="451" spans="1:19" ht="30" x14ac:dyDescent="0.3">
      <c r="A451" s="201"/>
      <c r="B451" s="101"/>
      <c r="C451" s="99" t="s">
        <v>929</v>
      </c>
      <c r="D451" s="25">
        <v>1</v>
      </c>
      <c r="E451" s="100" t="s">
        <v>388</v>
      </c>
      <c r="F451" s="99" t="s">
        <v>930</v>
      </c>
      <c r="G451" s="158"/>
      <c r="H451" s="54"/>
      <c r="I451" s="54"/>
      <c r="J451" s="54"/>
      <c r="K451" s="54"/>
      <c r="P451" s="19"/>
      <c r="Q451" s="19"/>
      <c r="R451" s="19"/>
      <c r="S451" s="19"/>
    </row>
    <row r="452" spans="1:19" ht="45" x14ac:dyDescent="0.3">
      <c r="A452" s="201"/>
      <c r="B452" s="101"/>
      <c r="C452" s="99" t="s">
        <v>4258</v>
      </c>
      <c r="D452" s="25">
        <v>1</v>
      </c>
      <c r="E452" s="100" t="s">
        <v>563</v>
      </c>
      <c r="F452" s="99" t="s">
        <v>4259</v>
      </c>
      <c r="G452" s="158"/>
      <c r="H452" s="54"/>
      <c r="I452" s="54"/>
      <c r="J452" s="54"/>
      <c r="K452" s="54"/>
      <c r="P452" s="19"/>
      <c r="Q452" s="19"/>
      <c r="R452" s="19"/>
      <c r="S452" s="19"/>
    </row>
    <row r="453" spans="1:19" ht="30" x14ac:dyDescent="0.3">
      <c r="A453" s="201" t="s">
        <v>4213</v>
      </c>
      <c r="B453" s="101" t="s">
        <v>4260</v>
      </c>
      <c r="C453" s="99" t="s">
        <v>4261</v>
      </c>
      <c r="D453" s="25">
        <v>1</v>
      </c>
      <c r="E453" s="100" t="s">
        <v>563</v>
      </c>
      <c r="F453" s="99" t="s">
        <v>4217</v>
      </c>
      <c r="G453" s="158"/>
      <c r="H453" s="54"/>
      <c r="I453" s="54"/>
      <c r="J453" s="54"/>
      <c r="K453" s="54"/>
      <c r="P453" s="19"/>
      <c r="Q453" s="19"/>
      <c r="R453" s="19"/>
      <c r="S453" s="19"/>
    </row>
    <row r="454" spans="1:19" ht="45" x14ac:dyDescent="0.3">
      <c r="A454" s="201" t="s">
        <v>4214</v>
      </c>
      <c r="B454" s="101" t="s">
        <v>4218</v>
      </c>
      <c r="C454" s="99" t="s">
        <v>4262</v>
      </c>
      <c r="D454" s="25">
        <v>1</v>
      </c>
      <c r="E454" s="100" t="s">
        <v>388</v>
      </c>
      <c r="F454" s="99" t="s">
        <v>4263</v>
      </c>
      <c r="G454" s="158"/>
      <c r="H454" s="54"/>
      <c r="I454" s="54"/>
      <c r="J454" s="54"/>
      <c r="K454" s="54"/>
      <c r="P454" s="19"/>
      <c r="Q454" s="19"/>
      <c r="R454" s="19"/>
      <c r="S454" s="19"/>
    </row>
    <row r="455" spans="1:19" x14ac:dyDescent="0.3">
      <c r="A455" s="38" t="s">
        <v>124</v>
      </c>
      <c r="B455" s="657" t="s">
        <v>4560</v>
      </c>
      <c r="C455" s="658"/>
      <c r="D455" s="658"/>
      <c r="E455" s="658"/>
      <c r="F455" s="658"/>
      <c r="G455" s="658"/>
      <c r="H455" s="54">
        <f>SUM(D456:D470)</f>
        <v>15</v>
      </c>
      <c r="I455" s="54">
        <f>COUNT(D456:D470)*2</f>
        <v>30</v>
      </c>
      <c r="J455" s="441">
        <f>H455/I455</f>
        <v>0.5</v>
      </c>
      <c r="K455" s="54"/>
      <c r="P455" s="19"/>
      <c r="Q455" s="19"/>
      <c r="R455" s="19"/>
      <c r="S455" s="19"/>
    </row>
    <row r="456" spans="1:19" ht="30" x14ac:dyDescent="0.3">
      <c r="A456" s="38" t="s">
        <v>1604</v>
      </c>
      <c r="B456" s="24" t="s">
        <v>933</v>
      </c>
      <c r="C456" s="23" t="s">
        <v>934</v>
      </c>
      <c r="D456" s="25">
        <v>1</v>
      </c>
      <c r="E456" s="25" t="s">
        <v>563</v>
      </c>
      <c r="F456" s="23"/>
      <c r="G456" s="23"/>
      <c r="H456" s="54"/>
      <c r="I456" s="54"/>
      <c r="J456" s="54"/>
      <c r="K456" s="54"/>
      <c r="P456" s="19"/>
      <c r="Q456" s="19"/>
      <c r="R456" s="19"/>
      <c r="S456" s="19"/>
    </row>
    <row r="457" spans="1:19" x14ac:dyDescent="0.3">
      <c r="A457" s="38"/>
      <c r="B457" s="24"/>
      <c r="C457" s="23" t="s">
        <v>935</v>
      </c>
      <c r="D457" s="25">
        <v>1</v>
      </c>
      <c r="E457" s="25" t="s">
        <v>243</v>
      </c>
      <c r="F457" s="23"/>
      <c r="G457" s="23"/>
      <c r="H457" s="54"/>
      <c r="I457" s="54"/>
      <c r="J457" s="54"/>
      <c r="K457" s="54"/>
      <c r="P457" s="19"/>
      <c r="Q457" s="19"/>
      <c r="R457" s="19"/>
      <c r="S457" s="19"/>
    </row>
    <row r="458" spans="1:19" ht="30" x14ac:dyDescent="0.3">
      <c r="A458" s="38" t="s">
        <v>1605</v>
      </c>
      <c r="B458" s="24" t="s">
        <v>937</v>
      </c>
      <c r="C458" s="23" t="s">
        <v>1606</v>
      </c>
      <c r="D458" s="25">
        <v>1</v>
      </c>
      <c r="E458" s="25" t="s">
        <v>563</v>
      </c>
      <c r="F458" s="23"/>
      <c r="G458" s="23"/>
      <c r="H458" s="54"/>
      <c r="I458" s="54"/>
      <c r="J458" s="54"/>
      <c r="K458" s="54"/>
      <c r="P458" s="19"/>
      <c r="Q458" s="19"/>
      <c r="R458" s="19"/>
      <c r="S458" s="19"/>
    </row>
    <row r="459" spans="1:19" ht="30" x14ac:dyDescent="0.3">
      <c r="A459" s="38"/>
      <c r="B459" s="24"/>
      <c r="C459" s="23" t="s">
        <v>1607</v>
      </c>
      <c r="D459" s="25">
        <v>1</v>
      </c>
      <c r="E459" s="25" t="s">
        <v>563</v>
      </c>
      <c r="F459" s="23"/>
      <c r="G459" s="23"/>
      <c r="H459" s="54"/>
      <c r="I459" s="54"/>
      <c r="J459" s="54"/>
      <c r="K459" s="54"/>
      <c r="P459" s="19"/>
      <c r="Q459" s="19"/>
      <c r="R459" s="19"/>
      <c r="S459" s="19"/>
    </row>
    <row r="460" spans="1:19" ht="30" x14ac:dyDescent="0.3">
      <c r="A460" s="38"/>
      <c r="B460" s="24"/>
      <c r="C460" s="23" t="s">
        <v>1608</v>
      </c>
      <c r="D460" s="25">
        <v>1</v>
      </c>
      <c r="E460" s="25" t="s">
        <v>563</v>
      </c>
      <c r="F460" s="23"/>
      <c r="G460" s="23"/>
      <c r="H460" s="54"/>
      <c r="I460" s="54"/>
      <c r="J460" s="54"/>
      <c r="K460" s="54"/>
      <c r="P460" s="19"/>
      <c r="Q460" s="19"/>
      <c r="R460" s="19"/>
      <c r="S460" s="19"/>
    </row>
    <row r="461" spans="1:19" ht="30" x14ac:dyDescent="0.3">
      <c r="A461" s="38"/>
      <c r="B461" s="24"/>
      <c r="C461" s="23" t="s">
        <v>1609</v>
      </c>
      <c r="D461" s="25">
        <v>1</v>
      </c>
      <c r="E461" s="25" t="s">
        <v>563</v>
      </c>
      <c r="F461" s="23"/>
      <c r="G461" s="23"/>
      <c r="H461" s="54"/>
      <c r="I461" s="54"/>
      <c r="J461" s="54"/>
      <c r="K461" s="54"/>
      <c r="P461" s="19"/>
      <c r="Q461" s="19"/>
      <c r="R461" s="19"/>
      <c r="S461" s="19"/>
    </row>
    <row r="462" spans="1:19" ht="30" x14ac:dyDescent="0.3">
      <c r="A462" s="38"/>
      <c r="B462" s="24"/>
      <c r="C462" s="23" t="s">
        <v>1610</v>
      </c>
      <c r="D462" s="25">
        <v>1</v>
      </c>
      <c r="E462" s="25" t="s">
        <v>563</v>
      </c>
      <c r="F462" s="23"/>
      <c r="G462" s="23"/>
      <c r="H462" s="54"/>
      <c r="I462" s="54"/>
      <c r="J462" s="54"/>
      <c r="K462" s="54"/>
      <c r="P462" s="19"/>
      <c r="Q462" s="19"/>
      <c r="R462" s="19"/>
      <c r="S462" s="19"/>
    </row>
    <row r="463" spans="1:19" ht="30" x14ac:dyDescent="0.3">
      <c r="A463" s="38"/>
      <c r="B463" s="24"/>
      <c r="C463" s="23" t="s">
        <v>1611</v>
      </c>
      <c r="D463" s="25">
        <v>1</v>
      </c>
      <c r="E463" s="25" t="s">
        <v>563</v>
      </c>
      <c r="F463" s="23"/>
      <c r="G463" s="23"/>
      <c r="H463" s="54"/>
      <c r="I463" s="54"/>
      <c r="J463" s="54"/>
      <c r="K463" s="54"/>
      <c r="P463" s="19"/>
      <c r="Q463" s="19"/>
      <c r="R463" s="19"/>
      <c r="S463" s="19"/>
    </row>
    <row r="464" spans="1:19" ht="30" x14ac:dyDescent="0.3">
      <c r="A464" s="38"/>
      <c r="B464" s="24"/>
      <c r="C464" s="23" t="s">
        <v>1612</v>
      </c>
      <c r="D464" s="25">
        <v>1</v>
      </c>
      <c r="E464" s="25" t="s">
        <v>563</v>
      </c>
      <c r="F464" s="23"/>
      <c r="G464" s="23"/>
      <c r="H464" s="54"/>
      <c r="I464" s="54"/>
      <c r="J464" s="54"/>
      <c r="K464" s="54"/>
      <c r="P464" s="19"/>
      <c r="Q464" s="19"/>
      <c r="R464" s="19"/>
      <c r="S464" s="19"/>
    </row>
    <row r="465" spans="1:19" ht="30" x14ac:dyDescent="0.3">
      <c r="A465" s="38"/>
      <c r="B465" s="24"/>
      <c r="C465" s="23" t="s">
        <v>1613</v>
      </c>
      <c r="D465" s="25">
        <v>1</v>
      </c>
      <c r="E465" s="25" t="s">
        <v>563</v>
      </c>
      <c r="F465" s="23"/>
      <c r="G465" s="23"/>
      <c r="H465" s="54"/>
      <c r="I465" s="54"/>
      <c r="J465" s="54"/>
      <c r="K465" s="54"/>
      <c r="P465" s="19"/>
      <c r="Q465" s="19"/>
      <c r="R465" s="19"/>
      <c r="S465" s="19"/>
    </row>
    <row r="466" spans="1:19" ht="30" x14ac:dyDescent="0.3">
      <c r="A466" s="38"/>
      <c r="B466" s="24"/>
      <c r="C466" s="23" t="s">
        <v>1614</v>
      </c>
      <c r="D466" s="25">
        <v>1</v>
      </c>
      <c r="E466" s="25" t="s">
        <v>563</v>
      </c>
      <c r="F466" s="23"/>
      <c r="G466" s="23"/>
      <c r="H466" s="54"/>
      <c r="I466" s="54"/>
      <c r="J466" s="54"/>
      <c r="K466" s="54"/>
      <c r="P466" s="19"/>
      <c r="Q466" s="19"/>
      <c r="R466" s="19"/>
      <c r="S466" s="19"/>
    </row>
    <row r="467" spans="1:19" ht="30" x14ac:dyDescent="0.3">
      <c r="A467" s="38"/>
      <c r="B467" s="24"/>
      <c r="C467" s="23" t="s">
        <v>1615</v>
      </c>
      <c r="D467" s="25">
        <v>1</v>
      </c>
      <c r="E467" s="25" t="s">
        <v>563</v>
      </c>
      <c r="F467" s="23"/>
      <c r="G467" s="23"/>
      <c r="H467" s="54"/>
      <c r="I467" s="54"/>
      <c r="J467" s="54"/>
      <c r="K467" s="54"/>
      <c r="P467" s="19"/>
      <c r="Q467" s="19"/>
      <c r="R467" s="19"/>
      <c r="S467" s="19"/>
    </row>
    <row r="468" spans="1:19" ht="30" x14ac:dyDescent="0.3">
      <c r="A468" s="38"/>
      <c r="B468" s="24"/>
      <c r="C468" s="23" t="s">
        <v>1616</v>
      </c>
      <c r="D468" s="25">
        <v>1</v>
      </c>
      <c r="E468" s="25" t="s">
        <v>563</v>
      </c>
      <c r="F468" s="23"/>
      <c r="G468" s="23"/>
      <c r="H468" s="54"/>
      <c r="I468" s="54"/>
      <c r="J468" s="54"/>
      <c r="K468" s="54"/>
      <c r="P468" s="19"/>
      <c r="Q468" s="19"/>
      <c r="R468" s="19"/>
      <c r="S468" s="19"/>
    </row>
    <row r="469" spans="1:19" ht="30" x14ac:dyDescent="0.3">
      <c r="A469" s="38" t="s">
        <v>1617</v>
      </c>
      <c r="B469" s="24" t="s">
        <v>951</v>
      </c>
      <c r="C469" s="24" t="s">
        <v>1618</v>
      </c>
      <c r="D469" s="25">
        <v>1</v>
      </c>
      <c r="E469" s="25" t="s">
        <v>388</v>
      </c>
      <c r="F469" s="23"/>
      <c r="G469" s="23"/>
      <c r="H469" s="54"/>
      <c r="I469" s="54"/>
      <c r="J469" s="54"/>
      <c r="K469" s="54"/>
      <c r="P469" s="19"/>
      <c r="Q469" s="19"/>
      <c r="R469" s="19"/>
      <c r="S469" s="19"/>
    </row>
    <row r="470" spans="1:19" ht="30" x14ac:dyDescent="0.3">
      <c r="A470" s="38" t="s">
        <v>1619</v>
      </c>
      <c r="B470" s="24" t="s">
        <v>954</v>
      </c>
      <c r="C470" s="23" t="s">
        <v>955</v>
      </c>
      <c r="D470" s="25">
        <v>1</v>
      </c>
      <c r="E470" s="25" t="s">
        <v>218</v>
      </c>
      <c r="F470" s="23" t="s">
        <v>1620</v>
      </c>
      <c r="G470" s="23"/>
      <c r="H470" s="54"/>
      <c r="I470" s="54"/>
      <c r="J470" s="54"/>
      <c r="K470" s="54"/>
      <c r="P470" s="19"/>
      <c r="Q470" s="19"/>
      <c r="R470" s="19"/>
      <c r="S470" s="19"/>
    </row>
    <row r="471" spans="1:19" x14ac:dyDescent="0.3">
      <c r="A471" s="38" t="s">
        <v>125</v>
      </c>
      <c r="B471" s="674" t="s">
        <v>4079</v>
      </c>
      <c r="C471" s="674"/>
      <c r="D471" s="674"/>
      <c r="E471" s="674"/>
      <c r="F471" s="674"/>
      <c r="G471" s="674"/>
      <c r="H471" s="54">
        <f>SUM(D472:D474)</f>
        <v>3</v>
      </c>
      <c r="I471" s="54">
        <f>COUNT(D472:D474)*2</f>
        <v>6</v>
      </c>
      <c r="J471" s="441">
        <f>H471/I471</f>
        <v>0.5</v>
      </c>
      <c r="K471" s="54"/>
      <c r="P471" s="19"/>
      <c r="Q471" s="19"/>
      <c r="R471" s="19"/>
      <c r="S471" s="19"/>
    </row>
    <row r="472" spans="1:19" x14ac:dyDescent="0.3">
      <c r="A472" s="38" t="s">
        <v>1621</v>
      </c>
      <c r="B472" s="24" t="s">
        <v>4046</v>
      </c>
      <c r="C472" s="31" t="s">
        <v>3984</v>
      </c>
      <c r="D472" s="26">
        <v>1</v>
      </c>
      <c r="E472" s="26" t="s">
        <v>388</v>
      </c>
      <c r="F472" s="23"/>
      <c r="G472" s="23"/>
      <c r="H472" s="54"/>
      <c r="I472" s="54"/>
      <c r="J472" s="54"/>
      <c r="K472" s="54"/>
      <c r="P472" s="19"/>
      <c r="Q472" s="19"/>
      <c r="R472" s="19"/>
      <c r="S472" s="19"/>
    </row>
    <row r="473" spans="1:19" ht="30" x14ac:dyDescent="0.3">
      <c r="A473" s="38" t="s">
        <v>1624</v>
      </c>
      <c r="B473" s="24" t="s">
        <v>4073</v>
      </c>
      <c r="C473" s="31" t="s">
        <v>3987</v>
      </c>
      <c r="D473" s="26">
        <v>1</v>
      </c>
      <c r="E473" s="26" t="s">
        <v>388</v>
      </c>
      <c r="F473" s="23"/>
      <c r="G473" s="23"/>
      <c r="H473" s="54"/>
      <c r="I473" s="54"/>
      <c r="J473" s="54"/>
      <c r="K473" s="54"/>
      <c r="P473" s="19"/>
      <c r="Q473" s="19"/>
      <c r="R473" s="19"/>
      <c r="S473" s="19"/>
    </row>
    <row r="474" spans="1:19" ht="30" x14ac:dyDescent="0.3">
      <c r="A474" s="38" t="s">
        <v>1626</v>
      </c>
      <c r="B474" s="24" t="s">
        <v>4048</v>
      </c>
      <c r="C474" s="28" t="s">
        <v>4161</v>
      </c>
      <c r="D474" s="26">
        <v>1</v>
      </c>
      <c r="E474" s="26" t="s">
        <v>388</v>
      </c>
      <c r="F474" s="23"/>
      <c r="G474" s="23"/>
      <c r="H474" s="54"/>
      <c r="I474" s="54"/>
      <c r="J474" s="54"/>
      <c r="K474" s="54"/>
      <c r="P474" s="19"/>
      <c r="Q474" s="19"/>
      <c r="R474" s="19"/>
      <c r="S474" s="19"/>
    </row>
    <row r="475" spans="1:19" x14ac:dyDescent="0.3">
      <c r="A475" s="411" t="s">
        <v>126</v>
      </c>
      <c r="B475" s="678" t="s">
        <v>4446</v>
      </c>
      <c r="C475" s="679"/>
      <c r="D475" s="679"/>
      <c r="E475" s="679"/>
      <c r="F475" s="679"/>
      <c r="G475" s="680"/>
      <c r="H475" s="54">
        <f>SUM(D476:D480)</f>
        <v>5</v>
      </c>
      <c r="I475" s="54">
        <f>COUNT(D476:D480)*2</f>
        <v>10</v>
      </c>
      <c r="J475" s="54"/>
      <c r="K475" s="54"/>
      <c r="P475" s="19"/>
      <c r="Q475" s="19"/>
      <c r="R475" s="19"/>
      <c r="S475" s="19"/>
    </row>
    <row r="476" spans="1:19" ht="43.5" x14ac:dyDescent="0.3">
      <c r="A476" s="412" t="s">
        <v>3992</v>
      </c>
      <c r="B476" s="413" t="s">
        <v>1622</v>
      </c>
      <c r="C476" s="414" t="s">
        <v>1623</v>
      </c>
      <c r="D476" s="415">
        <v>1</v>
      </c>
      <c r="E476" s="415" t="s">
        <v>247</v>
      </c>
      <c r="F476" s="414" t="s">
        <v>4450</v>
      </c>
      <c r="G476" s="408"/>
      <c r="H476" s="54"/>
      <c r="I476" s="54"/>
      <c r="J476" s="54"/>
      <c r="K476" s="54"/>
      <c r="P476" s="19"/>
      <c r="Q476" s="19"/>
      <c r="R476" s="19"/>
      <c r="S476" s="19"/>
    </row>
    <row r="477" spans="1:19" ht="41" customHeight="1" x14ac:dyDescent="0.3">
      <c r="A477" s="412" t="s">
        <v>1632</v>
      </c>
      <c r="B477" s="413" t="s">
        <v>1625</v>
      </c>
      <c r="C477" s="417" t="s">
        <v>4461</v>
      </c>
      <c r="D477" s="418">
        <v>1</v>
      </c>
      <c r="E477" s="418" t="s">
        <v>388</v>
      </c>
      <c r="F477" s="417" t="s">
        <v>4462</v>
      </c>
      <c r="G477" s="408"/>
      <c r="H477" s="54"/>
      <c r="I477" s="54"/>
      <c r="J477" s="54"/>
      <c r="K477" s="54"/>
      <c r="P477" s="19"/>
      <c r="Q477" s="19"/>
      <c r="R477" s="19"/>
      <c r="S477" s="19"/>
    </row>
    <row r="478" spans="1:19" ht="31" x14ac:dyDescent="0.3">
      <c r="A478" s="412" t="s">
        <v>1633</v>
      </c>
      <c r="B478" s="419" t="s">
        <v>1627</v>
      </c>
      <c r="C478" s="420" t="s">
        <v>1628</v>
      </c>
      <c r="D478" s="415">
        <v>1</v>
      </c>
      <c r="E478" s="415" t="s">
        <v>247</v>
      </c>
      <c r="F478" s="414" t="s">
        <v>4447</v>
      </c>
      <c r="G478" s="408"/>
      <c r="H478" s="54"/>
      <c r="I478" s="54"/>
      <c r="J478" s="54"/>
      <c r="K478" s="54"/>
      <c r="P478" s="19"/>
      <c r="Q478" s="19"/>
      <c r="R478" s="19"/>
      <c r="S478" s="19"/>
    </row>
    <row r="479" spans="1:19" ht="31" x14ac:dyDescent="0.3">
      <c r="A479" s="412" t="s">
        <v>957</v>
      </c>
      <c r="B479" s="413" t="s">
        <v>1629</v>
      </c>
      <c r="C479" s="414" t="s">
        <v>1630</v>
      </c>
      <c r="D479" s="415">
        <v>1</v>
      </c>
      <c r="E479" s="415" t="s">
        <v>247</v>
      </c>
      <c r="F479" s="414" t="s">
        <v>4448</v>
      </c>
      <c r="G479" s="408"/>
      <c r="H479" s="54"/>
      <c r="I479" s="54"/>
      <c r="J479" s="54"/>
      <c r="K479" s="54"/>
      <c r="P479" s="19"/>
      <c r="Q479" s="19"/>
      <c r="R479" s="19"/>
      <c r="S479" s="19"/>
    </row>
    <row r="480" spans="1:19" ht="31" x14ac:dyDescent="0.3">
      <c r="A480" s="412" t="s">
        <v>3993</v>
      </c>
      <c r="B480" s="413" t="s">
        <v>4457</v>
      </c>
      <c r="C480" s="414" t="s">
        <v>1631</v>
      </c>
      <c r="D480" s="415">
        <v>1</v>
      </c>
      <c r="E480" s="415" t="s">
        <v>247</v>
      </c>
      <c r="F480" s="414" t="s">
        <v>4449</v>
      </c>
      <c r="G480" s="408"/>
      <c r="H480" s="54"/>
      <c r="I480" s="54"/>
      <c r="J480" s="54"/>
      <c r="K480" s="54"/>
      <c r="P480" s="19"/>
      <c r="Q480" s="19"/>
      <c r="R480" s="19"/>
      <c r="S480" s="19"/>
    </row>
    <row r="481" spans="1:19" x14ac:dyDescent="0.3">
      <c r="A481" s="450" t="s">
        <v>1634</v>
      </c>
      <c r="B481" s="661" t="s">
        <v>3994</v>
      </c>
      <c r="C481" s="662"/>
      <c r="D481" s="662"/>
      <c r="E481" s="662"/>
      <c r="F481" s="662"/>
      <c r="G481" s="663"/>
      <c r="H481" s="54">
        <f>SUM(D482:D484)</f>
        <v>3</v>
      </c>
      <c r="I481" s="54">
        <f>COUNT(D482:D484)*2</f>
        <v>6</v>
      </c>
      <c r="J481" s="441">
        <f>H481/I481</f>
        <v>0.5</v>
      </c>
      <c r="K481" s="54"/>
      <c r="P481" s="19"/>
      <c r="Q481" s="19"/>
      <c r="R481" s="19"/>
      <c r="S481" s="19"/>
    </row>
    <row r="482" spans="1:19" ht="60" x14ac:dyDescent="0.3">
      <c r="A482" s="450" t="s">
        <v>4458</v>
      </c>
      <c r="B482" s="99" t="s">
        <v>4128</v>
      </c>
      <c r="C482" s="99" t="s">
        <v>3996</v>
      </c>
      <c r="D482" s="26">
        <v>1</v>
      </c>
      <c r="E482" s="100" t="s">
        <v>388</v>
      </c>
      <c r="F482" s="99" t="s">
        <v>4129</v>
      </c>
      <c r="G482" s="158"/>
      <c r="H482" s="54"/>
      <c r="I482" s="54"/>
      <c r="J482" s="54"/>
      <c r="K482" s="54"/>
      <c r="P482" s="19"/>
      <c r="Q482" s="19"/>
      <c r="R482" s="19"/>
      <c r="S482" s="19"/>
    </row>
    <row r="483" spans="1:19" ht="45" x14ac:dyDescent="0.3">
      <c r="A483" s="450" t="s">
        <v>4459</v>
      </c>
      <c r="B483" s="99" t="s">
        <v>3998</v>
      </c>
      <c r="C483" s="99" t="s">
        <v>3999</v>
      </c>
      <c r="D483" s="26">
        <v>1</v>
      </c>
      <c r="E483" s="100" t="s">
        <v>388</v>
      </c>
      <c r="F483" s="99" t="s">
        <v>4000</v>
      </c>
      <c r="G483" s="158"/>
      <c r="H483" s="54"/>
      <c r="I483" s="54"/>
      <c r="J483" s="54"/>
      <c r="K483" s="54"/>
      <c r="P483" s="19"/>
      <c r="Q483" s="19"/>
      <c r="R483" s="19"/>
      <c r="S483" s="19"/>
    </row>
    <row r="484" spans="1:19" ht="75" x14ac:dyDescent="0.3">
      <c r="A484" s="450" t="s">
        <v>4460</v>
      </c>
      <c r="B484" s="99" t="s">
        <v>4133</v>
      </c>
      <c r="C484" s="99" t="s">
        <v>4134</v>
      </c>
      <c r="D484" s="26">
        <v>1</v>
      </c>
      <c r="E484" s="100" t="s">
        <v>388</v>
      </c>
      <c r="F484" s="99" t="s">
        <v>4135</v>
      </c>
      <c r="G484" s="158"/>
      <c r="H484" s="54"/>
      <c r="I484" s="54"/>
      <c r="J484" s="54"/>
      <c r="K484" s="54"/>
      <c r="P484" s="19"/>
      <c r="Q484" s="19"/>
      <c r="R484" s="19"/>
      <c r="S484" s="19"/>
    </row>
    <row r="485" spans="1:19" x14ac:dyDescent="0.3">
      <c r="A485" s="38" t="s">
        <v>4001</v>
      </c>
      <c r="B485" s="657" t="s">
        <v>1635</v>
      </c>
      <c r="C485" s="658"/>
      <c r="D485" s="658"/>
      <c r="E485" s="658"/>
      <c r="F485" s="658"/>
      <c r="G485" s="658"/>
      <c r="H485" s="54">
        <f>SUM(D486:D490)</f>
        <v>5</v>
      </c>
      <c r="I485" s="54">
        <f>COUNT(D486:D490)*2</f>
        <v>10</v>
      </c>
      <c r="J485" s="441">
        <f>H485/I485</f>
        <v>0.5</v>
      </c>
      <c r="K485" s="54"/>
      <c r="P485" s="19"/>
      <c r="Q485" s="19"/>
      <c r="R485" s="19"/>
      <c r="S485" s="19"/>
    </row>
    <row r="486" spans="1:19" ht="30" x14ac:dyDescent="0.3">
      <c r="A486" s="38" t="s">
        <v>4002</v>
      </c>
      <c r="B486" s="24" t="s">
        <v>1637</v>
      </c>
      <c r="C486" s="23" t="s">
        <v>1638</v>
      </c>
      <c r="D486" s="25">
        <v>1</v>
      </c>
      <c r="E486" s="25" t="s">
        <v>388</v>
      </c>
      <c r="F486" s="23"/>
      <c r="G486" s="23"/>
      <c r="H486" s="54"/>
      <c r="I486" s="54"/>
      <c r="J486" s="54"/>
      <c r="K486" s="54"/>
      <c r="P486" s="19"/>
      <c r="Q486" s="19"/>
      <c r="R486" s="19"/>
      <c r="S486" s="19"/>
    </row>
    <row r="487" spans="1:19" x14ac:dyDescent="0.3">
      <c r="A487" s="38"/>
      <c r="B487" s="24"/>
      <c r="C487" s="23" t="s">
        <v>1639</v>
      </c>
      <c r="D487" s="25">
        <v>1</v>
      </c>
      <c r="E487" s="25" t="s">
        <v>188</v>
      </c>
      <c r="F487" s="23"/>
      <c r="G487" s="23"/>
      <c r="H487" s="54"/>
      <c r="I487" s="54"/>
      <c r="J487" s="54"/>
      <c r="K487" s="54"/>
      <c r="P487" s="19"/>
      <c r="Q487" s="19"/>
      <c r="R487" s="19"/>
      <c r="S487" s="19"/>
    </row>
    <row r="488" spans="1:19" x14ac:dyDescent="0.3">
      <c r="A488" s="38"/>
      <c r="B488" s="24"/>
      <c r="C488" s="23" t="s">
        <v>1640</v>
      </c>
      <c r="D488" s="25">
        <v>1</v>
      </c>
      <c r="E488" s="25" t="s">
        <v>188</v>
      </c>
      <c r="F488" s="23"/>
      <c r="G488" s="23"/>
      <c r="H488" s="54"/>
      <c r="I488" s="54"/>
      <c r="J488" s="54"/>
      <c r="K488" s="54"/>
      <c r="P488" s="19"/>
      <c r="Q488" s="19"/>
      <c r="R488" s="19"/>
      <c r="S488" s="19"/>
    </row>
    <row r="489" spans="1:19" ht="30" x14ac:dyDescent="0.3">
      <c r="A489" s="38" t="s">
        <v>4006</v>
      </c>
      <c r="B489" s="24" t="s">
        <v>1643</v>
      </c>
      <c r="C489" s="23" t="s">
        <v>4038</v>
      </c>
      <c r="D489" s="25">
        <v>1</v>
      </c>
      <c r="E489" s="25" t="s">
        <v>388</v>
      </c>
      <c r="F489" s="23"/>
      <c r="G489" s="23"/>
      <c r="H489" s="54"/>
      <c r="I489" s="54"/>
      <c r="J489" s="54"/>
      <c r="K489" s="54"/>
      <c r="P489" s="19"/>
      <c r="Q489" s="19"/>
      <c r="R489" s="19"/>
      <c r="S489" s="19"/>
    </row>
    <row r="490" spans="1:19" x14ac:dyDescent="0.3">
      <c r="A490" s="38"/>
      <c r="B490" s="24"/>
      <c r="C490" s="23" t="s">
        <v>1645</v>
      </c>
      <c r="D490" s="25">
        <v>1</v>
      </c>
      <c r="E490" s="25" t="s">
        <v>388</v>
      </c>
      <c r="F490" s="23"/>
      <c r="G490" s="23"/>
      <c r="H490" s="54"/>
      <c r="I490" s="54"/>
      <c r="J490" s="54"/>
      <c r="K490" s="54"/>
      <c r="P490" s="19"/>
      <c r="Q490" s="19"/>
      <c r="R490" s="19"/>
      <c r="S490" s="19"/>
    </row>
    <row r="491" spans="1:19" ht="15.5" customHeight="1" x14ac:dyDescent="0.3">
      <c r="A491" s="179" t="s">
        <v>4296</v>
      </c>
      <c r="B491" s="661" t="s">
        <v>4008</v>
      </c>
      <c r="C491" s="662"/>
      <c r="D491" s="662"/>
      <c r="E491" s="662"/>
      <c r="F491" s="662"/>
      <c r="G491" s="663"/>
      <c r="H491" s="54">
        <f>SUM(D492:D493)</f>
        <v>2</v>
      </c>
      <c r="I491" s="54">
        <f>COUNT(D492:D493)*2</f>
        <v>4</v>
      </c>
      <c r="J491" s="441">
        <f>H491/I491</f>
        <v>0.5</v>
      </c>
      <c r="K491" s="54"/>
      <c r="P491" s="19"/>
      <c r="Q491" s="19"/>
      <c r="R491" s="19"/>
      <c r="S491" s="19"/>
    </row>
    <row r="492" spans="1:19" ht="45" x14ac:dyDescent="0.3">
      <c r="A492" s="451" t="s">
        <v>4060</v>
      </c>
      <c r="B492" s="99" t="s">
        <v>4009</v>
      </c>
      <c r="C492" s="99" t="s">
        <v>4010</v>
      </c>
      <c r="D492" s="25">
        <v>1</v>
      </c>
      <c r="E492" s="100" t="s">
        <v>388</v>
      </c>
      <c r="F492" s="99" t="s">
        <v>4011</v>
      </c>
      <c r="G492" s="158"/>
      <c r="H492" s="54"/>
      <c r="I492" s="54"/>
      <c r="J492" s="54"/>
      <c r="K492" s="54"/>
      <c r="P492" s="19"/>
      <c r="Q492" s="19"/>
      <c r="R492" s="19"/>
      <c r="S492" s="19"/>
    </row>
    <row r="493" spans="1:19" ht="30" x14ac:dyDescent="0.3">
      <c r="A493" s="451" t="s">
        <v>4062</v>
      </c>
      <c r="B493" s="99" t="s">
        <v>4243</v>
      </c>
      <c r="C493" s="99" t="s">
        <v>4269</v>
      </c>
      <c r="D493" s="25">
        <v>1</v>
      </c>
      <c r="E493" s="157" t="s">
        <v>388</v>
      </c>
      <c r="F493" s="99" t="s">
        <v>4270</v>
      </c>
      <c r="G493" s="158"/>
      <c r="H493" s="54"/>
      <c r="I493" s="54"/>
      <c r="J493" s="54"/>
      <c r="K493" s="54"/>
      <c r="P493" s="19"/>
      <c r="Q493" s="19"/>
      <c r="R493" s="19"/>
      <c r="S493" s="19"/>
    </row>
    <row r="494" spans="1:19" x14ac:dyDescent="0.3">
      <c r="A494" s="38"/>
      <c r="B494" s="664" t="s">
        <v>958</v>
      </c>
      <c r="C494" s="665"/>
      <c r="D494" s="665"/>
      <c r="E494" s="665"/>
      <c r="F494" s="665"/>
      <c r="G494" s="665"/>
      <c r="H494" s="54">
        <f>H495+H506+H508+H514</f>
        <v>21</v>
      </c>
      <c r="I494" s="54">
        <f>I495+I506+I508+I514</f>
        <v>42</v>
      </c>
      <c r="J494" s="54"/>
      <c r="K494" s="54"/>
      <c r="P494" s="19"/>
      <c r="Q494" s="19"/>
      <c r="R494" s="19"/>
      <c r="S494" s="19"/>
    </row>
    <row r="495" spans="1:19" x14ac:dyDescent="0.3">
      <c r="A495" s="38" t="s">
        <v>129</v>
      </c>
      <c r="B495" s="657" t="s">
        <v>130</v>
      </c>
      <c r="C495" s="658"/>
      <c r="D495" s="658"/>
      <c r="E495" s="658"/>
      <c r="F495" s="658"/>
      <c r="G495" s="658"/>
      <c r="H495" s="54">
        <f>SUM(D496:D505)</f>
        <v>9</v>
      </c>
      <c r="I495" s="54">
        <f>COUNT(D496:D505)*2</f>
        <v>18</v>
      </c>
      <c r="J495" s="54"/>
      <c r="K495" s="54"/>
      <c r="P495" s="19"/>
      <c r="Q495" s="19"/>
      <c r="R495" s="19"/>
      <c r="S495" s="19"/>
    </row>
    <row r="496" spans="1:19" ht="30" x14ac:dyDescent="0.3">
      <c r="A496" s="38" t="s">
        <v>1646</v>
      </c>
      <c r="B496" s="23" t="s">
        <v>961</v>
      </c>
      <c r="C496" s="23" t="s">
        <v>1647</v>
      </c>
      <c r="D496" s="25">
        <v>1</v>
      </c>
      <c r="E496" s="25" t="s">
        <v>563</v>
      </c>
      <c r="F496" s="24"/>
      <c r="G496" s="24"/>
      <c r="H496" s="54"/>
      <c r="I496" s="54"/>
      <c r="J496" s="54"/>
      <c r="K496" s="54"/>
      <c r="P496" s="19"/>
      <c r="Q496" s="19"/>
      <c r="R496" s="19"/>
      <c r="S496" s="19"/>
    </row>
    <row r="497" spans="1:19" x14ac:dyDescent="0.3">
      <c r="A497" s="38"/>
      <c r="B497" s="23"/>
      <c r="C497" s="23" t="s">
        <v>1648</v>
      </c>
      <c r="D497" s="25">
        <v>1</v>
      </c>
      <c r="E497" s="25" t="s">
        <v>563</v>
      </c>
      <c r="F497" s="24"/>
      <c r="G497" s="24"/>
      <c r="H497" s="54"/>
      <c r="I497" s="54"/>
      <c r="J497" s="54"/>
      <c r="K497" s="54"/>
      <c r="P497" s="19"/>
      <c r="Q497" s="19"/>
      <c r="R497" s="19"/>
      <c r="S497" s="19"/>
    </row>
    <row r="498" spans="1:19" x14ac:dyDescent="0.3">
      <c r="A498" s="38"/>
      <c r="B498" s="23"/>
      <c r="C498" s="23" t="s">
        <v>1649</v>
      </c>
      <c r="D498" s="25">
        <v>1</v>
      </c>
      <c r="E498" s="25" t="s">
        <v>563</v>
      </c>
      <c r="F498" s="24"/>
      <c r="G498" s="24"/>
      <c r="H498" s="54"/>
      <c r="I498" s="54"/>
      <c r="J498" s="54"/>
      <c r="K498" s="54"/>
      <c r="P498" s="19"/>
      <c r="Q498" s="19"/>
      <c r="R498" s="19"/>
      <c r="S498" s="19"/>
    </row>
    <row r="499" spans="1:19" hidden="1" x14ac:dyDescent="0.3">
      <c r="A499" s="40"/>
      <c r="B499" s="23"/>
      <c r="C499" s="23" t="s">
        <v>1650</v>
      </c>
      <c r="D499" s="25"/>
      <c r="E499" s="25" t="s">
        <v>563</v>
      </c>
      <c r="F499" s="24"/>
      <c r="G499" s="24"/>
      <c r="H499" s="54"/>
      <c r="I499" s="54"/>
      <c r="J499" s="54"/>
      <c r="K499" s="54"/>
      <c r="P499" s="19"/>
      <c r="Q499" s="19"/>
      <c r="R499" s="19"/>
      <c r="S499" s="19"/>
    </row>
    <row r="500" spans="1:19" x14ac:dyDescent="0.3">
      <c r="A500" s="38"/>
      <c r="B500" s="23"/>
      <c r="C500" s="23" t="s">
        <v>1651</v>
      </c>
      <c r="D500" s="25">
        <v>1</v>
      </c>
      <c r="E500" s="25" t="s">
        <v>563</v>
      </c>
      <c r="F500" s="24"/>
      <c r="G500" s="24"/>
      <c r="H500" s="54"/>
      <c r="I500" s="54"/>
      <c r="J500" s="54"/>
      <c r="K500" s="54"/>
      <c r="P500" s="19"/>
      <c r="Q500" s="19"/>
      <c r="R500" s="19"/>
      <c r="S500" s="19"/>
    </row>
    <row r="501" spans="1:19" x14ac:dyDescent="0.3">
      <c r="A501" s="38"/>
      <c r="B501" s="23"/>
      <c r="C501" s="23" t="s">
        <v>1652</v>
      </c>
      <c r="D501" s="25">
        <v>1</v>
      </c>
      <c r="E501" s="25" t="s">
        <v>563</v>
      </c>
      <c r="F501" s="24"/>
      <c r="G501" s="24"/>
      <c r="H501" s="54"/>
      <c r="I501" s="54"/>
      <c r="J501" s="54"/>
      <c r="K501" s="54"/>
      <c r="P501" s="19"/>
      <c r="Q501" s="19"/>
      <c r="R501" s="19"/>
      <c r="S501" s="19"/>
    </row>
    <row r="502" spans="1:19" x14ac:dyDescent="0.3">
      <c r="A502" s="38"/>
      <c r="B502" s="23"/>
      <c r="C502" s="23" t="s">
        <v>1653</v>
      </c>
      <c r="D502" s="25">
        <v>1</v>
      </c>
      <c r="E502" s="25" t="s">
        <v>563</v>
      </c>
      <c r="F502" s="24"/>
      <c r="G502" s="24"/>
      <c r="H502" s="54"/>
      <c r="I502" s="54"/>
      <c r="J502" s="54"/>
      <c r="K502" s="54"/>
      <c r="P502" s="19"/>
      <c r="Q502" s="19"/>
      <c r="R502" s="19"/>
      <c r="S502" s="19"/>
    </row>
    <row r="503" spans="1:19" x14ac:dyDescent="0.3">
      <c r="A503" s="38"/>
      <c r="B503" s="23"/>
      <c r="C503" s="23" t="s">
        <v>1654</v>
      </c>
      <c r="D503" s="25">
        <v>1</v>
      </c>
      <c r="E503" s="25" t="s">
        <v>563</v>
      </c>
      <c r="F503" s="24"/>
      <c r="G503" s="24"/>
      <c r="H503" s="54"/>
      <c r="I503" s="54"/>
      <c r="J503" s="54"/>
      <c r="K503" s="54"/>
      <c r="P503" s="19"/>
      <c r="Q503" s="19"/>
      <c r="R503" s="19"/>
      <c r="S503" s="19"/>
    </row>
    <row r="504" spans="1:19" x14ac:dyDescent="0.3">
      <c r="A504" s="38"/>
      <c r="B504" s="23"/>
      <c r="C504" s="23" t="s">
        <v>1655</v>
      </c>
      <c r="D504" s="25">
        <v>1</v>
      </c>
      <c r="E504" s="25" t="s">
        <v>563</v>
      </c>
      <c r="F504" s="24"/>
      <c r="G504" s="24"/>
      <c r="H504" s="54"/>
      <c r="I504" s="54"/>
      <c r="J504" s="54"/>
      <c r="K504" s="54"/>
      <c r="P504" s="19"/>
      <c r="Q504" s="19"/>
      <c r="R504" s="19"/>
      <c r="S504" s="19"/>
    </row>
    <row r="505" spans="1:19" x14ac:dyDescent="0.3">
      <c r="A505" s="38"/>
      <c r="B505" s="23"/>
      <c r="C505" s="23" t="s">
        <v>1656</v>
      </c>
      <c r="D505" s="25">
        <v>1</v>
      </c>
      <c r="E505" s="25" t="s">
        <v>563</v>
      </c>
      <c r="F505" s="24"/>
      <c r="G505" s="24"/>
      <c r="H505" s="54"/>
      <c r="I505" s="54"/>
      <c r="J505" s="54"/>
      <c r="K505" s="54"/>
      <c r="P505" s="19"/>
      <c r="Q505" s="19"/>
      <c r="R505" s="19"/>
      <c r="S505" s="19"/>
    </row>
    <row r="506" spans="1:19" x14ac:dyDescent="0.3">
      <c r="A506" s="38" t="s">
        <v>131</v>
      </c>
      <c r="B506" s="657" t="s">
        <v>972</v>
      </c>
      <c r="C506" s="658"/>
      <c r="D506" s="658"/>
      <c r="E506" s="658"/>
      <c r="F506" s="658"/>
      <c r="G506" s="658"/>
      <c r="H506" s="54">
        <f>SUM(D507)</f>
        <v>1</v>
      </c>
      <c r="I506" s="54">
        <f>COUNT(D507)*2</f>
        <v>2</v>
      </c>
      <c r="J506" s="54"/>
      <c r="K506" s="54"/>
      <c r="P506" s="19"/>
      <c r="Q506" s="19"/>
      <c r="R506" s="19"/>
      <c r="S506" s="19"/>
    </row>
    <row r="507" spans="1:19" ht="30" x14ac:dyDescent="0.3">
      <c r="A507" s="38" t="s">
        <v>1657</v>
      </c>
      <c r="B507" s="23" t="s">
        <v>974</v>
      </c>
      <c r="C507" s="23" t="s">
        <v>1658</v>
      </c>
      <c r="D507" s="25">
        <v>1</v>
      </c>
      <c r="E507" s="25" t="s">
        <v>563</v>
      </c>
      <c r="F507" s="24"/>
      <c r="G507" s="24"/>
      <c r="H507" s="54"/>
      <c r="I507" s="54"/>
      <c r="J507" s="54"/>
      <c r="K507" s="54"/>
      <c r="P507" s="19"/>
      <c r="Q507" s="19"/>
      <c r="R507" s="19"/>
      <c r="S507" s="19"/>
    </row>
    <row r="508" spans="1:19" x14ac:dyDescent="0.3">
      <c r="A508" s="38" t="s">
        <v>133</v>
      </c>
      <c r="B508" s="657" t="s">
        <v>983</v>
      </c>
      <c r="C508" s="658"/>
      <c r="D508" s="658"/>
      <c r="E508" s="658"/>
      <c r="F508" s="658"/>
      <c r="G508" s="658"/>
      <c r="H508" s="54">
        <f>SUM(D509:D513)</f>
        <v>5</v>
      </c>
      <c r="I508" s="54">
        <f>COUNT(D509:D513)*2</f>
        <v>10</v>
      </c>
      <c r="J508" s="54"/>
      <c r="K508" s="54"/>
      <c r="P508" s="19"/>
      <c r="Q508" s="19"/>
      <c r="R508" s="19"/>
      <c r="S508" s="19"/>
    </row>
    <row r="509" spans="1:19" ht="30" x14ac:dyDescent="0.3">
      <c r="A509" s="38" t="s">
        <v>1659</v>
      </c>
      <c r="B509" s="23" t="s">
        <v>985</v>
      </c>
      <c r="C509" s="23" t="s">
        <v>1660</v>
      </c>
      <c r="D509" s="25">
        <v>1</v>
      </c>
      <c r="E509" s="25" t="s">
        <v>563</v>
      </c>
      <c r="F509" s="24" t="s">
        <v>1661</v>
      </c>
      <c r="G509" s="24"/>
      <c r="H509" s="54"/>
      <c r="I509" s="54"/>
      <c r="J509" s="54"/>
      <c r="K509" s="54"/>
      <c r="P509" s="19"/>
      <c r="Q509" s="19"/>
      <c r="R509" s="19"/>
      <c r="S509" s="19"/>
    </row>
    <row r="510" spans="1:19" x14ac:dyDescent="0.3">
      <c r="A510" s="38"/>
      <c r="B510" s="23"/>
      <c r="C510" s="23" t="s">
        <v>1662</v>
      </c>
      <c r="D510" s="25">
        <v>1</v>
      </c>
      <c r="E510" s="25" t="s">
        <v>563</v>
      </c>
      <c r="F510" s="24"/>
      <c r="G510" s="24"/>
      <c r="H510" s="54"/>
      <c r="I510" s="54"/>
      <c r="J510" s="54"/>
      <c r="K510" s="54"/>
      <c r="P510" s="19"/>
      <c r="Q510" s="19"/>
      <c r="R510" s="19"/>
      <c r="S510" s="19"/>
    </row>
    <row r="511" spans="1:19" x14ac:dyDescent="0.3">
      <c r="A511" s="38"/>
      <c r="B511" s="23"/>
      <c r="C511" s="23" t="s">
        <v>1663</v>
      </c>
      <c r="D511" s="25">
        <v>1</v>
      </c>
      <c r="E511" s="25" t="s">
        <v>563</v>
      </c>
      <c r="F511" s="24"/>
      <c r="G511" s="24"/>
      <c r="H511" s="54"/>
      <c r="I511" s="54"/>
      <c r="J511" s="54"/>
      <c r="K511" s="54"/>
      <c r="P511" s="19"/>
      <c r="Q511" s="19"/>
      <c r="R511" s="19"/>
      <c r="S511" s="19"/>
    </row>
    <row r="512" spans="1:19" ht="30" x14ac:dyDescent="0.3">
      <c r="A512" s="38"/>
      <c r="B512" s="23"/>
      <c r="C512" s="23" t="s">
        <v>1664</v>
      </c>
      <c r="D512" s="25">
        <v>1</v>
      </c>
      <c r="E512" s="25" t="s">
        <v>563</v>
      </c>
      <c r="F512" s="24" t="s">
        <v>1665</v>
      </c>
      <c r="G512" s="24"/>
      <c r="H512" s="54"/>
      <c r="I512" s="54"/>
      <c r="J512" s="54"/>
      <c r="K512" s="54"/>
      <c r="P512" s="19"/>
      <c r="Q512" s="19"/>
      <c r="R512" s="19"/>
      <c r="S512" s="19"/>
    </row>
    <row r="513" spans="1:19" x14ac:dyDescent="0.3">
      <c r="A513" s="38"/>
      <c r="B513" s="23"/>
      <c r="C513" s="23" t="s">
        <v>1666</v>
      </c>
      <c r="D513" s="25">
        <v>1</v>
      </c>
      <c r="E513" s="25" t="s">
        <v>563</v>
      </c>
      <c r="F513" s="24"/>
      <c r="G513" s="24"/>
      <c r="H513" s="54"/>
      <c r="I513" s="54"/>
      <c r="J513" s="54"/>
      <c r="K513" s="54"/>
      <c r="P513" s="19"/>
      <c r="Q513" s="19"/>
      <c r="R513" s="19"/>
      <c r="S513" s="19"/>
    </row>
    <row r="514" spans="1:19" x14ac:dyDescent="0.3">
      <c r="A514" s="38" t="s">
        <v>135</v>
      </c>
      <c r="B514" s="657" t="s">
        <v>990</v>
      </c>
      <c r="C514" s="658"/>
      <c r="D514" s="658"/>
      <c r="E514" s="658"/>
      <c r="F514" s="658"/>
      <c r="G514" s="658"/>
      <c r="H514" s="54">
        <f>SUM(D515:D521)</f>
        <v>6</v>
      </c>
      <c r="I514" s="54">
        <f>COUNT(D515:D521)*2</f>
        <v>12</v>
      </c>
      <c r="J514" s="54"/>
      <c r="K514" s="54"/>
      <c r="P514" s="19"/>
      <c r="Q514" s="19"/>
      <c r="R514" s="19"/>
      <c r="S514" s="19"/>
    </row>
    <row r="515" spans="1:19" ht="30" x14ac:dyDescent="0.3">
      <c r="A515" s="38" t="s">
        <v>1667</v>
      </c>
      <c r="B515" s="24" t="s">
        <v>992</v>
      </c>
      <c r="C515" s="24" t="s">
        <v>1668</v>
      </c>
      <c r="D515" s="25">
        <v>1</v>
      </c>
      <c r="E515" s="25" t="s">
        <v>563</v>
      </c>
      <c r="F515" s="24"/>
      <c r="G515" s="24"/>
      <c r="H515" s="54"/>
      <c r="I515" s="54"/>
      <c r="J515" s="54"/>
      <c r="K515" s="54"/>
      <c r="P515" s="19"/>
      <c r="Q515" s="19"/>
      <c r="R515" s="19"/>
      <c r="S515" s="19"/>
    </row>
    <row r="516" spans="1:19" x14ac:dyDescent="0.3">
      <c r="A516" s="38"/>
      <c r="B516" s="23"/>
      <c r="C516" s="23" t="s">
        <v>1669</v>
      </c>
      <c r="D516" s="25">
        <v>1</v>
      </c>
      <c r="E516" s="25" t="s">
        <v>563</v>
      </c>
      <c r="F516" s="24"/>
      <c r="G516" s="24"/>
      <c r="H516" s="54"/>
      <c r="I516" s="54"/>
      <c r="J516" s="54"/>
      <c r="K516" s="54"/>
      <c r="P516" s="19"/>
      <c r="Q516" s="19"/>
      <c r="R516" s="19"/>
      <c r="S516" s="19"/>
    </row>
    <row r="517" spans="1:19" x14ac:dyDescent="0.3">
      <c r="A517" s="38"/>
      <c r="B517" s="23"/>
      <c r="C517" s="23" t="s">
        <v>1670</v>
      </c>
      <c r="D517" s="25">
        <v>1</v>
      </c>
      <c r="E517" s="25" t="s">
        <v>563</v>
      </c>
      <c r="F517" s="24"/>
      <c r="G517" s="24"/>
      <c r="H517" s="54"/>
      <c r="I517" s="54"/>
      <c r="J517" s="54"/>
      <c r="K517" s="54"/>
      <c r="P517" s="19"/>
      <c r="Q517" s="19"/>
      <c r="R517" s="19"/>
      <c r="S517" s="19"/>
    </row>
    <row r="518" spans="1:19" x14ac:dyDescent="0.3">
      <c r="A518" s="38"/>
      <c r="B518" s="23"/>
      <c r="C518" s="23" t="s">
        <v>1671</v>
      </c>
      <c r="D518" s="25">
        <v>1</v>
      </c>
      <c r="E518" s="25" t="s">
        <v>563</v>
      </c>
      <c r="F518" s="24"/>
      <c r="G518" s="24"/>
      <c r="H518" s="54"/>
      <c r="I518" s="54"/>
      <c r="J518" s="54"/>
      <c r="K518" s="54"/>
      <c r="P518" s="19"/>
      <c r="Q518" s="19"/>
      <c r="R518" s="19"/>
      <c r="S518" s="19"/>
    </row>
    <row r="519" spans="1:19" x14ac:dyDescent="0.3">
      <c r="A519" s="38"/>
      <c r="B519" s="23"/>
      <c r="C519" s="23" t="s">
        <v>1672</v>
      </c>
      <c r="D519" s="25">
        <v>1</v>
      </c>
      <c r="E519" s="25" t="s">
        <v>563</v>
      </c>
      <c r="F519" s="24"/>
      <c r="G519" s="24"/>
      <c r="H519" s="54"/>
      <c r="I519" s="54"/>
      <c r="J519" s="54"/>
      <c r="K519" s="54"/>
      <c r="P519" s="19"/>
      <c r="Q519" s="19"/>
      <c r="R519" s="19"/>
      <c r="S519" s="19"/>
    </row>
    <row r="520" spans="1:19" hidden="1" x14ac:dyDescent="0.3">
      <c r="A520" s="40"/>
      <c r="B520" s="23"/>
      <c r="C520" s="23" t="s">
        <v>1673</v>
      </c>
      <c r="D520" s="25"/>
      <c r="E520" s="25" t="s">
        <v>563</v>
      </c>
      <c r="F520" s="24"/>
      <c r="G520" s="24"/>
      <c r="H520" s="54"/>
      <c r="I520" s="54"/>
      <c r="J520" s="54"/>
      <c r="K520" s="54"/>
      <c r="P520" s="19"/>
      <c r="Q520" s="19"/>
      <c r="R520" s="19"/>
      <c r="S520" s="19"/>
    </row>
    <row r="521" spans="1:19" x14ac:dyDescent="0.3">
      <c r="A521" s="38"/>
      <c r="B521" s="23"/>
      <c r="C521" s="23" t="s">
        <v>1674</v>
      </c>
      <c r="D521" s="25">
        <v>1</v>
      </c>
      <c r="E521" s="25" t="s">
        <v>563</v>
      </c>
      <c r="F521" s="24"/>
      <c r="G521" s="24"/>
      <c r="H521" s="54"/>
      <c r="I521" s="54"/>
      <c r="J521" s="54"/>
      <c r="K521" s="54"/>
      <c r="P521" s="19"/>
      <c r="Q521" s="19"/>
      <c r="R521" s="19"/>
      <c r="S521" s="19"/>
    </row>
    <row r="522" spans="1:19" x14ac:dyDescent="0.3">
      <c r="A522" s="53"/>
      <c r="B522" s="24"/>
      <c r="C522" s="24"/>
      <c r="D522" s="25"/>
      <c r="E522" s="25"/>
      <c r="F522" s="24"/>
      <c r="G522" s="24"/>
      <c r="H522" s="54"/>
      <c r="I522" s="54"/>
      <c r="J522" s="54"/>
      <c r="K522" s="54"/>
      <c r="P522" s="19"/>
      <c r="Q522" s="19"/>
      <c r="R522" s="19"/>
      <c r="S522" s="19"/>
    </row>
    <row r="523" spans="1:19" x14ac:dyDescent="0.3">
      <c r="A523" s="53"/>
      <c r="B523" s="24"/>
      <c r="C523" s="24"/>
      <c r="D523" s="25"/>
      <c r="E523" s="25"/>
      <c r="F523" s="24"/>
      <c r="G523" s="24"/>
      <c r="H523" s="54"/>
      <c r="I523" s="54"/>
      <c r="J523" s="54"/>
      <c r="K523" s="54"/>
      <c r="P523" s="19"/>
      <c r="Q523" s="19"/>
      <c r="R523" s="19"/>
      <c r="S523" s="19"/>
    </row>
    <row r="524" spans="1:19" x14ac:dyDescent="0.3">
      <c r="A524" s="692" t="s">
        <v>1675</v>
      </c>
      <c r="B524" s="658"/>
      <c r="C524" s="658"/>
      <c r="D524" s="25"/>
      <c r="E524" s="25"/>
      <c r="F524" s="24"/>
      <c r="G524" s="24"/>
      <c r="H524" s="54"/>
      <c r="I524" s="54"/>
      <c r="J524" s="54"/>
      <c r="K524" s="54"/>
      <c r="P524" s="19"/>
      <c r="Q524" s="19"/>
      <c r="R524" s="19"/>
      <c r="S524" s="19"/>
    </row>
    <row r="525" spans="1:19" x14ac:dyDescent="0.3">
      <c r="A525" s="39"/>
      <c r="B525" s="33" t="s">
        <v>1676</v>
      </c>
      <c r="C525" s="46">
        <f>D551</f>
        <v>0.5</v>
      </c>
      <c r="D525" s="25"/>
      <c r="E525" s="25"/>
      <c r="F525" s="24"/>
      <c r="G525" s="24"/>
      <c r="H525" s="54"/>
      <c r="I525" s="54"/>
      <c r="J525" s="54"/>
      <c r="K525" s="54"/>
      <c r="P525" s="19"/>
      <c r="Q525" s="19"/>
      <c r="R525" s="19"/>
      <c r="S525" s="19"/>
    </row>
    <row r="526" spans="1:19" x14ac:dyDescent="0.3">
      <c r="A526" s="41"/>
      <c r="B526" s="693" t="s">
        <v>999</v>
      </c>
      <c r="C526" s="658"/>
      <c r="D526" s="25"/>
      <c r="E526" s="25"/>
      <c r="F526" s="24"/>
      <c r="G526" s="24"/>
      <c r="H526" s="54"/>
      <c r="I526" s="54"/>
      <c r="J526" s="54"/>
      <c r="K526" s="54"/>
      <c r="P526" s="19"/>
      <c r="Q526" s="19"/>
      <c r="R526" s="19"/>
      <c r="S526" s="19"/>
    </row>
    <row r="527" spans="1:19" x14ac:dyDescent="0.3">
      <c r="A527" s="38" t="s">
        <v>1000</v>
      </c>
      <c r="B527" s="23" t="s">
        <v>1001</v>
      </c>
      <c r="C527" s="55">
        <f>H4/I4</f>
        <v>0.5</v>
      </c>
      <c r="D527" s="25"/>
      <c r="E527" s="25"/>
      <c r="F527" s="24"/>
      <c r="G527" s="24"/>
      <c r="H527" s="54"/>
      <c r="I527" s="54"/>
      <c r="J527" s="54"/>
      <c r="K527" s="54"/>
      <c r="P527" s="19"/>
      <c r="Q527" s="19"/>
      <c r="R527" s="19"/>
      <c r="S527" s="19"/>
    </row>
    <row r="528" spans="1:19" x14ac:dyDescent="0.3">
      <c r="A528" s="38" t="s">
        <v>1002</v>
      </c>
      <c r="B528" s="23" t="s">
        <v>1003</v>
      </c>
      <c r="C528" s="55">
        <f>H66/I66</f>
        <v>0.5</v>
      </c>
      <c r="D528" s="25"/>
      <c r="E528" s="25"/>
      <c r="F528" s="24"/>
      <c r="G528" s="24"/>
      <c r="H528" s="54"/>
      <c r="I528" s="54"/>
      <c r="J528" s="54"/>
      <c r="K528" s="54"/>
      <c r="P528" s="19"/>
      <c r="Q528" s="19"/>
      <c r="R528" s="19"/>
      <c r="S528" s="19"/>
    </row>
    <row r="529" spans="1:19" x14ac:dyDescent="0.3">
      <c r="A529" s="38" t="s">
        <v>1004</v>
      </c>
      <c r="B529" s="23" t="s">
        <v>1005</v>
      </c>
      <c r="C529" s="55">
        <f>H111/I111</f>
        <v>0.5</v>
      </c>
      <c r="D529" s="25"/>
      <c r="E529" s="25"/>
      <c r="F529" s="24"/>
      <c r="G529" s="24"/>
      <c r="H529" s="54"/>
      <c r="I529" s="54"/>
      <c r="J529" s="54"/>
      <c r="K529" s="54"/>
      <c r="P529" s="19"/>
      <c r="Q529" s="19"/>
      <c r="R529" s="19"/>
      <c r="S529" s="19"/>
    </row>
    <row r="530" spans="1:19" x14ac:dyDescent="0.3">
      <c r="A530" s="38" t="s">
        <v>1006</v>
      </c>
      <c r="B530" s="23" t="s">
        <v>1007</v>
      </c>
      <c r="C530" s="55">
        <f>H190/I190</f>
        <v>0.5</v>
      </c>
      <c r="D530" s="25"/>
      <c r="E530" s="25"/>
      <c r="F530" s="24"/>
      <c r="G530" s="24"/>
      <c r="H530" s="54"/>
      <c r="I530" s="54"/>
      <c r="J530" s="54"/>
      <c r="K530" s="54"/>
      <c r="P530" s="19"/>
      <c r="Q530" s="19"/>
      <c r="R530" s="19"/>
      <c r="S530" s="19"/>
    </row>
    <row r="531" spans="1:19" x14ac:dyDescent="0.3">
      <c r="A531" s="38" t="s">
        <v>1008</v>
      </c>
      <c r="B531" s="23" t="s">
        <v>1009</v>
      </c>
      <c r="C531" s="55">
        <f>H236/I236</f>
        <v>0.5</v>
      </c>
      <c r="D531" s="25"/>
      <c r="E531" s="25"/>
      <c r="F531" s="24"/>
      <c r="G531" s="24"/>
      <c r="H531" s="54"/>
      <c r="I531" s="54"/>
      <c r="J531" s="54"/>
      <c r="K531" s="54"/>
      <c r="P531" s="19"/>
      <c r="Q531" s="19"/>
      <c r="R531" s="19"/>
      <c r="S531" s="19"/>
    </row>
    <row r="532" spans="1:19" x14ac:dyDescent="0.3">
      <c r="A532" s="38" t="s">
        <v>1010</v>
      </c>
      <c r="B532" s="23" t="s">
        <v>12</v>
      </c>
      <c r="C532" s="55">
        <f>H388/I388</f>
        <v>0.5</v>
      </c>
      <c r="D532" s="25"/>
      <c r="E532" s="25"/>
      <c r="F532" s="24"/>
      <c r="G532" s="24"/>
      <c r="H532" s="54"/>
      <c r="I532" s="54"/>
      <c r="J532" s="54"/>
      <c r="K532" s="54"/>
      <c r="P532" s="19"/>
      <c r="Q532" s="19"/>
      <c r="R532" s="19"/>
      <c r="S532" s="19"/>
    </row>
    <row r="533" spans="1:19" x14ac:dyDescent="0.3">
      <c r="A533" s="38" t="s">
        <v>1011</v>
      </c>
      <c r="B533" s="23" t="s">
        <v>1012</v>
      </c>
      <c r="C533" s="55">
        <f>H441/I441</f>
        <v>0.5</v>
      </c>
      <c r="D533" s="25"/>
      <c r="E533" s="25"/>
      <c r="F533" s="24"/>
      <c r="G533" s="24"/>
      <c r="H533" s="54"/>
      <c r="I533" s="54"/>
      <c r="J533" s="54"/>
      <c r="K533" s="54"/>
      <c r="P533" s="19"/>
      <c r="Q533" s="19"/>
      <c r="R533" s="19"/>
      <c r="S533" s="19"/>
    </row>
    <row r="534" spans="1:19" x14ac:dyDescent="0.3">
      <c r="A534" s="38" t="s">
        <v>1013</v>
      </c>
      <c r="B534" s="23" t="s">
        <v>1014</v>
      </c>
      <c r="C534" s="55">
        <f>H494/I494</f>
        <v>0.5</v>
      </c>
      <c r="D534" s="25"/>
      <c r="E534" s="25"/>
      <c r="F534" s="24"/>
      <c r="G534" s="24"/>
      <c r="H534" s="54"/>
      <c r="I534" s="54"/>
      <c r="J534" s="54"/>
      <c r="K534" s="54"/>
      <c r="P534" s="19"/>
      <c r="Q534" s="19"/>
      <c r="R534" s="19"/>
      <c r="S534" s="19"/>
    </row>
    <row r="535" spans="1:19" x14ac:dyDescent="0.3">
      <c r="A535" s="43"/>
      <c r="B535" s="23"/>
      <c r="C535" s="23"/>
      <c r="D535" s="25"/>
      <c r="E535" s="25"/>
      <c r="F535" s="24"/>
      <c r="G535" s="24"/>
      <c r="H535" s="54"/>
      <c r="I535" s="54"/>
      <c r="J535" s="54"/>
      <c r="K535" s="54"/>
      <c r="P535" s="19"/>
      <c r="Q535" s="19"/>
      <c r="R535" s="19"/>
      <c r="S535" s="19"/>
    </row>
    <row r="536" spans="1:19" x14ac:dyDescent="0.3">
      <c r="A536" s="43"/>
      <c r="B536" s="34"/>
      <c r="C536" s="34"/>
      <c r="D536" s="35"/>
      <c r="E536" s="35"/>
      <c r="F536" s="49"/>
      <c r="G536" s="24"/>
      <c r="H536" s="54"/>
      <c r="I536" s="54"/>
      <c r="J536" s="54"/>
      <c r="K536" s="54"/>
      <c r="P536" s="19"/>
      <c r="Q536" s="19"/>
      <c r="R536" s="19"/>
      <c r="S536" s="19"/>
    </row>
    <row r="537" spans="1:19" s="36" customFormat="1" x14ac:dyDescent="0.3">
      <c r="A537" s="56"/>
      <c r="B537" s="56"/>
      <c r="C537" s="56"/>
      <c r="D537" s="57"/>
      <c r="E537" s="57"/>
      <c r="F537" s="54"/>
      <c r="G537" s="54"/>
      <c r="H537" s="54"/>
      <c r="I537" s="54"/>
      <c r="J537" s="54"/>
      <c r="K537" s="54"/>
      <c r="O537" s="44"/>
    </row>
    <row r="538" spans="1:19" s="36" customFormat="1" x14ac:dyDescent="0.3">
      <c r="A538" s="56"/>
      <c r="B538" s="56"/>
      <c r="C538" s="56"/>
      <c r="D538" s="57"/>
      <c r="E538" s="57"/>
      <c r="F538" s="54"/>
      <c r="G538" s="54"/>
      <c r="H538" s="54"/>
      <c r="I538" s="54"/>
      <c r="J538" s="54"/>
      <c r="K538" s="54"/>
      <c r="O538" s="44"/>
    </row>
    <row r="539" spans="1:19" s="36" customFormat="1" x14ac:dyDescent="0.3">
      <c r="A539" s="56"/>
      <c r="B539" s="56"/>
      <c r="C539" s="56"/>
      <c r="D539" s="57"/>
      <c r="E539" s="57"/>
      <c r="F539" s="54"/>
      <c r="G539" s="54"/>
      <c r="H539" s="54"/>
      <c r="I539" s="54"/>
      <c r="J539" s="54"/>
      <c r="K539" s="54"/>
      <c r="O539" s="44"/>
    </row>
    <row r="540" spans="1:19" s="36" customFormat="1" x14ac:dyDescent="0.3">
      <c r="A540" s="56"/>
      <c r="B540" s="56"/>
      <c r="C540" s="56"/>
      <c r="D540" s="57"/>
      <c r="E540" s="57"/>
      <c r="F540" s="54"/>
      <c r="G540" s="54"/>
      <c r="H540" s="54"/>
      <c r="I540" s="54"/>
      <c r="J540" s="54"/>
      <c r="K540" s="54"/>
      <c r="O540" s="44"/>
    </row>
    <row r="541" spans="1:19" s="36" customFormat="1" x14ac:dyDescent="0.3">
      <c r="A541" s="56"/>
      <c r="B541" s="56"/>
      <c r="C541" s="56"/>
      <c r="D541" s="57"/>
      <c r="E541" s="57"/>
      <c r="F541" s="54"/>
      <c r="G541" s="54"/>
      <c r="H541" s="54"/>
      <c r="I541" s="54"/>
      <c r="J541" s="54"/>
      <c r="K541" s="54"/>
      <c r="O541" s="44"/>
    </row>
    <row r="542" spans="1:19" s="19" customFormat="1" x14ac:dyDescent="0.3">
      <c r="A542" s="34"/>
      <c r="B542" s="34" t="s">
        <v>1015</v>
      </c>
      <c r="C542" s="34" t="s">
        <v>1016</v>
      </c>
      <c r="D542" s="35" t="s">
        <v>1677</v>
      </c>
      <c r="E542" s="35" t="b">
        <f>G2</f>
        <v>1</v>
      </c>
      <c r="F542" s="49"/>
      <c r="G542" s="49"/>
      <c r="H542" s="54"/>
      <c r="I542" s="54"/>
      <c r="J542" s="54"/>
      <c r="K542" s="54"/>
      <c r="L542" s="36"/>
      <c r="M542" s="36"/>
      <c r="N542" s="36"/>
    </row>
    <row r="543" spans="1:19" s="19" customFormat="1" x14ac:dyDescent="0.3">
      <c r="A543" s="34" t="s">
        <v>1000</v>
      </c>
      <c r="B543" s="34">
        <f>IF(E542=FALSE,0,H4)</f>
        <v>55</v>
      </c>
      <c r="C543" s="34">
        <f>IF(E542=FALSE,0,I4)</f>
        <v>110</v>
      </c>
      <c r="D543" s="402">
        <f>IF(E542=0,0,B543/C543)</f>
        <v>0.5</v>
      </c>
      <c r="E543" s="35"/>
      <c r="F543" s="49"/>
      <c r="G543" s="49"/>
      <c r="H543" s="54"/>
      <c r="I543" s="54"/>
      <c r="J543" s="54"/>
      <c r="K543" s="54"/>
      <c r="L543" s="36"/>
      <c r="M543" s="36"/>
      <c r="N543" s="36"/>
    </row>
    <row r="544" spans="1:19" s="19" customFormat="1" x14ac:dyDescent="0.3">
      <c r="A544" s="34" t="s">
        <v>1002</v>
      </c>
      <c r="B544" s="34">
        <f>IF(E542=FALSE,0,H66)</f>
        <v>39</v>
      </c>
      <c r="C544" s="34">
        <f>IF(E542=FALSE,0,I66)</f>
        <v>78</v>
      </c>
      <c r="D544" s="402">
        <f>IF(E542=0,0,B544/C544)</f>
        <v>0.5</v>
      </c>
      <c r="E544" s="35"/>
      <c r="F544" s="49"/>
      <c r="G544" s="49"/>
      <c r="H544" s="54"/>
      <c r="I544" s="54"/>
      <c r="J544" s="54"/>
      <c r="K544" s="54"/>
      <c r="L544" s="36"/>
      <c r="M544" s="36"/>
      <c r="N544" s="36"/>
    </row>
    <row r="545" spans="1:15" s="19" customFormat="1" x14ac:dyDescent="0.3">
      <c r="A545" s="34" t="s">
        <v>1004</v>
      </c>
      <c r="B545" s="34">
        <f>IF(E542=FALSE,0,H111)</f>
        <v>69</v>
      </c>
      <c r="C545" s="34">
        <f>IF(E542=FALSE,0,I111)</f>
        <v>138</v>
      </c>
      <c r="D545" s="402">
        <f>IF(E542=0,0,B545/C545)</f>
        <v>0.5</v>
      </c>
      <c r="E545" s="35"/>
      <c r="F545" s="49"/>
      <c r="G545" s="49"/>
      <c r="H545" s="54"/>
      <c r="I545" s="54"/>
      <c r="J545" s="54"/>
      <c r="K545" s="54"/>
      <c r="L545" s="36"/>
      <c r="M545" s="36"/>
      <c r="N545" s="36"/>
    </row>
    <row r="546" spans="1:15" s="19" customFormat="1" x14ac:dyDescent="0.3">
      <c r="A546" s="34" t="s">
        <v>1006</v>
      </c>
      <c r="B546" s="34">
        <f>IF(E542=FALSE,0,H190)</f>
        <v>31</v>
      </c>
      <c r="C546" s="34">
        <f>IF(E542=FALSE,0,I190)</f>
        <v>62</v>
      </c>
      <c r="D546" s="402">
        <f>IF(E542=0,0,B546/C546)</f>
        <v>0.5</v>
      </c>
      <c r="E546" s="35"/>
      <c r="F546" s="49"/>
      <c r="G546" s="49"/>
      <c r="H546" s="54"/>
      <c r="I546" s="54"/>
      <c r="J546" s="54"/>
      <c r="K546" s="54"/>
      <c r="L546" s="36"/>
      <c r="M546" s="36"/>
      <c r="N546" s="36"/>
    </row>
    <row r="547" spans="1:15" s="19" customFormat="1" x14ac:dyDescent="0.3">
      <c r="A547" s="34" t="s">
        <v>1008</v>
      </c>
      <c r="B547" s="403">
        <f>IF(E542=FALSE,0,H236)</f>
        <v>135</v>
      </c>
      <c r="C547" s="403">
        <f>IF(E542=FALSE,0,I236)</f>
        <v>270</v>
      </c>
      <c r="D547" s="402">
        <f>IF(E542=0,0,B547/C547)</f>
        <v>0.5</v>
      </c>
      <c r="E547" s="35"/>
      <c r="F547" s="49"/>
      <c r="G547" s="49"/>
      <c r="H547" s="54"/>
      <c r="I547" s="54"/>
      <c r="J547" s="54"/>
      <c r="K547" s="54"/>
      <c r="L547" s="36"/>
      <c r="M547" s="36"/>
      <c r="N547" s="36"/>
    </row>
    <row r="548" spans="1:15" s="19" customFormat="1" x14ac:dyDescent="0.3">
      <c r="A548" s="34" t="s">
        <v>1010</v>
      </c>
      <c r="B548" s="403">
        <f>IF(E542=FALSE,0,H388)</f>
        <v>46</v>
      </c>
      <c r="C548" s="403">
        <f>IF(E542=FALSE,0,I388)</f>
        <v>92</v>
      </c>
      <c r="D548" s="402">
        <f>IF(E542=0,0,B548/C548)</f>
        <v>0.5</v>
      </c>
      <c r="E548" s="35"/>
      <c r="F548" s="49"/>
      <c r="G548" s="49"/>
      <c r="H548" s="54"/>
      <c r="I548" s="54"/>
      <c r="J548" s="54"/>
      <c r="K548" s="54"/>
      <c r="L548" s="36"/>
      <c r="M548" s="36"/>
      <c r="N548" s="36"/>
    </row>
    <row r="549" spans="1:15" s="19" customFormat="1" x14ac:dyDescent="0.3">
      <c r="A549" s="34" t="s">
        <v>1011</v>
      </c>
      <c r="B549" s="403">
        <f>IF(E542=FALSE,0,H441)</f>
        <v>43</v>
      </c>
      <c r="C549" s="403">
        <f>IF(E542=FALSE,0,I441)</f>
        <v>86</v>
      </c>
      <c r="D549" s="402">
        <f>IF(E542=0,0,B549/C549)</f>
        <v>0.5</v>
      </c>
      <c r="E549" s="35"/>
      <c r="F549" s="49"/>
      <c r="G549" s="49"/>
      <c r="H549" s="54"/>
      <c r="I549" s="54"/>
      <c r="J549" s="54"/>
      <c r="K549" s="54"/>
      <c r="L549" s="36"/>
      <c r="M549" s="36"/>
      <c r="N549" s="36"/>
    </row>
    <row r="550" spans="1:15" s="19" customFormat="1" x14ac:dyDescent="0.3">
      <c r="A550" s="34" t="s">
        <v>1013</v>
      </c>
      <c r="B550" s="403">
        <f>IF(E542=FALSE,0,H494)</f>
        <v>21</v>
      </c>
      <c r="C550" s="403">
        <f>IF(E542=FALSE,0,I494)</f>
        <v>42</v>
      </c>
      <c r="D550" s="402">
        <f>IF(E542=0,0,B550/C550)</f>
        <v>0.5</v>
      </c>
      <c r="E550" s="35"/>
      <c r="F550" s="49"/>
      <c r="G550" s="49"/>
      <c r="H550" s="54"/>
      <c r="I550" s="54"/>
      <c r="J550" s="54"/>
      <c r="K550" s="54"/>
      <c r="L550" s="36"/>
      <c r="M550" s="36"/>
      <c r="N550" s="36"/>
    </row>
    <row r="551" spans="1:15" s="19" customFormat="1" x14ac:dyDescent="0.3">
      <c r="A551" s="34" t="s">
        <v>1017</v>
      </c>
      <c r="B551" s="34">
        <f>IF(G2=FALSE,0,SUM(B543:B550))</f>
        <v>439</v>
      </c>
      <c r="C551" s="34">
        <f>IF(G2=FALSE,0,SUM(C543:C550))</f>
        <v>878</v>
      </c>
      <c r="D551" s="402">
        <f>IF(E542=0,0,B551/C551)</f>
        <v>0.5</v>
      </c>
      <c r="E551" s="35"/>
      <c r="F551" s="49"/>
      <c r="G551" s="49"/>
      <c r="H551" s="54"/>
      <c r="I551" s="54"/>
      <c r="J551" s="54"/>
      <c r="K551" s="54"/>
      <c r="L551" s="36"/>
      <c r="M551" s="36"/>
      <c r="N551" s="36"/>
    </row>
    <row r="552" spans="1:15" s="19" customFormat="1" x14ac:dyDescent="0.3">
      <c r="A552" s="49"/>
      <c r="B552" s="49"/>
      <c r="C552" s="49"/>
      <c r="D552" s="35"/>
      <c r="E552" s="35"/>
      <c r="F552" s="49"/>
      <c r="G552" s="49"/>
      <c r="H552" s="54"/>
      <c r="I552" s="54"/>
      <c r="J552" s="54"/>
      <c r="K552" s="54"/>
      <c r="L552" s="36"/>
      <c r="M552" s="36"/>
      <c r="N552" s="36"/>
    </row>
    <row r="553" spans="1:15" s="36" customFormat="1" x14ac:dyDescent="0.3">
      <c r="A553" s="54"/>
      <c r="B553" s="54"/>
      <c r="C553" s="54"/>
      <c r="D553" s="57"/>
      <c r="E553" s="57"/>
      <c r="F553" s="54"/>
      <c r="G553" s="54"/>
      <c r="H553" s="54"/>
      <c r="I553" s="54"/>
      <c r="J553" s="54"/>
      <c r="K553" s="54"/>
      <c r="O553" s="44"/>
    </row>
    <row r="554" spans="1:15" s="36" customFormat="1" x14ac:dyDescent="0.3">
      <c r="A554" s="54"/>
      <c r="B554" s="54"/>
      <c r="C554" s="54"/>
      <c r="D554" s="57"/>
      <c r="E554" s="57"/>
      <c r="F554" s="54"/>
      <c r="G554" s="54"/>
      <c r="H554" s="54"/>
      <c r="I554" s="54"/>
      <c r="J554" s="54"/>
      <c r="K554" s="54"/>
      <c r="O554" s="44"/>
    </row>
    <row r="555" spans="1:15" s="36" customFormat="1" x14ac:dyDescent="0.3">
      <c r="A555" s="54"/>
      <c r="B555" s="54"/>
      <c r="C555" s="54"/>
      <c r="D555" s="57"/>
      <c r="E555" s="57"/>
      <c r="F555" s="54"/>
      <c r="G555" s="54"/>
      <c r="H555" s="54"/>
      <c r="I555" s="54"/>
      <c r="J555" s="54"/>
      <c r="K555" s="54"/>
      <c r="O555" s="44"/>
    </row>
    <row r="556" spans="1:15" s="36" customFormat="1" x14ac:dyDescent="0.3">
      <c r="A556" s="54"/>
      <c r="B556" s="54"/>
      <c r="C556" s="54"/>
      <c r="D556" s="57"/>
      <c r="E556" s="57"/>
      <c r="F556" s="54"/>
      <c r="G556" s="54"/>
      <c r="H556" s="54"/>
      <c r="I556" s="54"/>
      <c r="J556" s="54"/>
      <c r="K556" s="54"/>
      <c r="O556" s="44"/>
    </row>
    <row r="557" spans="1:15" s="36" customFormat="1" x14ac:dyDescent="0.3">
      <c r="A557" s="54"/>
      <c r="B557" s="54"/>
      <c r="C557" s="54"/>
      <c r="D557" s="57"/>
      <c r="E557" s="57"/>
      <c r="F557" s="54"/>
      <c r="G557" s="54"/>
      <c r="H557" s="54"/>
      <c r="I557" s="54"/>
      <c r="J557" s="54"/>
      <c r="K557" s="54"/>
      <c r="O557" s="44"/>
    </row>
    <row r="558" spans="1:15" s="36" customFormat="1" x14ac:dyDescent="0.3">
      <c r="A558" s="54"/>
      <c r="B558" s="54"/>
      <c r="C558" s="54"/>
      <c r="D558" s="57"/>
      <c r="E558" s="57"/>
      <c r="F558" s="54"/>
      <c r="G558" s="54"/>
      <c r="H558" s="54"/>
      <c r="I558" s="54"/>
      <c r="J558" s="54"/>
      <c r="K558" s="54"/>
      <c r="O558" s="44"/>
    </row>
    <row r="559" spans="1:15" s="36" customFormat="1" x14ac:dyDescent="0.3">
      <c r="A559" s="54"/>
      <c r="B559" s="54"/>
      <c r="C559" s="54"/>
      <c r="D559" s="57"/>
      <c r="E559" s="57"/>
      <c r="F559" s="54"/>
      <c r="G559" s="54"/>
      <c r="H559" s="54"/>
      <c r="I559" s="54"/>
      <c r="J559" s="54"/>
      <c r="K559" s="54"/>
      <c r="O559" s="44"/>
    </row>
    <row r="560" spans="1:15" s="36" customFormat="1" x14ac:dyDescent="0.3">
      <c r="E560" s="565"/>
      <c r="O560" s="44"/>
    </row>
    <row r="561" spans="5:19" s="36" customFormat="1" x14ac:dyDescent="0.3">
      <c r="E561" s="565"/>
      <c r="O561" s="44"/>
    </row>
    <row r="562" spans="5:19" s="36" customFormat="1" x14ac:dyDescent="0.3">
      <c r="E562" s="565"/>
      <c r="O562" s="44"/>
    </row>
    <row r="563" spans="5:19" x14ac:dyDescent="0.3">
      <c r="P563" s="19"/>
      <c r="Q563" s="19"/>
      <c r="R563" s="19"/>
      <c r="S563" s="19"/>
    </row>
    <row r="564" spans="5:19" x14ac:dyDescent="0.3">
      <c r="P564" s="19"/>
      <c r="Q564" s="19"/>
      <c r="R564" s="19"/>
      <c r="S564" s="19"/>
    </row>
    <row r="565" spans="5:19" x14ac:dyDescent="0.3">
      <c r="P565" s="19"/>
      <c r="Q565" s="19"/>
      <c r="R565" s="19"/>
      <c r="S565" s="19"/>
    </row>
    <row r="566" spans="5:19" x14ac:dyDescent="0.3">
      <c r="P566" s="19"/>
      <c r="Q566" s="19"/>
      <c r="R566" s="19"/>
      <c r="S566" s="19"/>
    </row>
    <row r="567" spans="5:19" x14ac:dyDescent="0.3">
      <c r="P567" s="19"/>
      <c r="Q567" s="19"/>
      <c r="R567" s="19"/>
      <c r="S567" s="19"/>
    </row>
    <row r="568" spans="5:19" x14ac:dyDescent="0.3">
      <c r="P568" s="19"/>
      <c r="Q568" s="19"/>
      <c r="R568" s="19"/>
      <c r="S568" s="19"/>
    </row>
    <row r="569" spans="5:19" x14ac:dyDescent="0.3">
      <c r="P569" s="19"/>
      <c r="Q569" s="19"/>
      <c r="R569" s="19"/>
      <c r="S569" s="19"/>
    </row>
    <row r="570" spans="5:19" x14ac:dyDescent="0.3">
      <c r="P570" s="19"/>
      <c r="Q570" s="19"/>
      <c r="R570" s="19"/>
      <c r="S570" s="19"/>
    </row>
    <row r="571" spans="5:19" x14ac:dyDescent="0.3">
      <c r="P571" s="19"/>
      <c r="Q571" s="19"/>
      <c r="R571" s="19"/>
      <c r="S571" s="19"/>
    </row>
    <row r="572" spans="5:19" x14ac:dyDescent="0.3">
      <c r="P572" s="19"/>
      <c r="Q572" s="19"/>
      <c r="R572" s="19"/>
      <c r="S572" s="19"/>
    </row>
    <row r="573" spans="5:19" x14ac:dyDescent="0.3">
      <c r="P573" s="19"/>
      <c r="Q573" s="19"/>
      <c r="R573" s="19"/>
      <c r="S573" s="19"/>
    </row>
    <row r="574" spans="5:19" x14ac:dyDescent="0.3">
      <c r="P574" s="19"/>
      <c r="Q574" s="19"/>
      <c r="R574" s="19"/>
      <c r="S574" s="19"/>
    </row>
    <row r="575" spans="5:19" x14ac:dyDescent="0.3">
      <c r="P575" s="19"/>
      <c r="Q575" s="19"/>
      <c r="R575" s="19"/>
      <c r="S575" s="19"/>
    </row>
    <row r="576" spans="5:19" x14ac:dyDescent="0.3">
      <c r="P576" s="19"/>
      <c r="Q576" s="19"/>
      <c r="R576" s="19"/>
      <c r="S576" s="19"/>
    </row>
    <row r="577" spans="16:19" x14ac:dyDescent="0.3">
      <c r="P577" s="19"/>
      <c r="Q577" s="19"/>
      <c r="R577" s="19"/>
      <c r="S577" s="19"/>
    </row>
    <row r="578" spans="16:19" x14ac:dyDescent="0.3">
      <c r="P578" s="19"/>
      <c r="Q578" s="19"/>
      <c r="R578" s="19"/>
      <c r="S578" s="19"/>
    </row>
    <row r="579" spans="16:19" x14ac:dyDescent="0.3">
      <c r="P579" s="19"/>
      <c r="Q579" s="19"/>
      <c r="R579" s="19"/>
      <c r="S579" s="19"/>
    </row>
    <row r="580" spans="16:19" x14ac:dyDescent="0.3">
      <c r="P580" s="19"/>
      <c r="Q580" s="19"/>
      <c r="R580" s="19"/>
      <c r="S580" s="19"/>
    </row>
    <row r="581" spans="16:19" x14ac:dyDescent="0.3">
      <c r="P581" s="19"/>
      <c r="Q581" s="19"/>
      <c r="R581" s="19"/>
      <c r="S581" s="19"/>
    </row>
    <row r="582" spans="16:19" x14ac:dyDescent="0.3">
      <c r="P582" s="19"/>
      <c r="Q582" s="19"/>
      <c r="R582" s="19"/>
      <c r="S582" s="19"/>
    </row>
    <row r="583" spans="16:19" x14ac:dyDescent="0.3">
      <c r="P583" s="19"/>
      <c r="Q583" s="19"/>
      <c r="R583" s="19"/>
      <c r="S583" s="19"/>
    </row>
    <row r="584" spans="16:19" x14ac:dyDescent="0.3">
      <c r="P584" s="19"/>
      <c r="Q584" s="19"/>
      <c r="R584" s="19"/>
      <c r="S584" s="19"/>
    </row>
    <row r="585" spans="16:19" x14ac:dyDescent="0.3">
      <c r="P585" s="19"/>
      <c r="Q585" s="19"/>
      <c r="R585" s="19"/>
      <c r="S585" s="19"/>
    </row>
    <row r="586" spans="16:19" x14ac:dyDescent="0.3">
      <c r="P586" s="19"/>
      <c r="Q586" s="19"/>
      <c r="R586" s="19"/>
      <c r="S586" s="19"/>
    </row>
    <row r="587" spans="16:19" x14ac:dyDescent="0.3">
      <c r="P587" s="19"/>
      <c r="Q587" s="19"/>
      <c r="R587" s="19"/>
      <c r="S587" s="19"/>
    </row>
    <row r="588" spans="16:19" x14ac:dyDescent="0.3">
      <c r="P588" s="19"/>
      <c r="Q588" s="19"/>
      <c r="R588" s="19"/>
      <c r="S588" s="19"/>
    </row>
    <row r="589" spans="16:19" x14ac:dyDescent="0.3">
      <c r="P589" s="19"/>
      <c r="Q589" s="19"/>
      <c r="R589" s="19"/>
      <c r="S589" s="19"/>
    </row>
    <row r="590" spans="16:19" x14ac:dyDescent="0.3">
      <c r="P590" s="19"/>
      <c r="Q590" s="19"/>
      <c r="R590" s="19"/>
      <c r="S590" s="19"/>
    </row>
    <row r="591" spans="16:19" x14ac:dyDescent="0.3">
      <c r="P591" s="19"/>
      <c r="Q591" s="19"/>
      <c r="R591" s="19"/>
      <c r="S591" s="19"/>
    </row>
    <row r="592" spans="16:19" x14ac:dyDescent="0.3">
      <c r="P592" s="19"/>
      <c r="Q592" s="19"/>
      <c r="R592" s="19"/>
      <c r="S592" s="19"/>
    </row>
    <row r="593" spans="16:19" x14ac:dyDescent="0.3">
      <c r="P593" s="19"/>
      <c r="Q593" s="19"/>
      <c r="R593" s="19"/>
      <c r="S593" s="19"/>
    </row>
    <row r="594" spans="16:19" x14ac:dyDescent="0.3">
      <c r="P594" s="19"/>
      <c r="Q594" s="19"/>
      <c r="R594" s="19"/>
      <c r="S594" s="19"/>
    </row>
    <row r="595" spans="16:19" x14ac:dyDescent="0.3">
      <c r="P595" s="19"/>
      <c r="Q595" s="19"/>
      <c r="R595" s="19"/>
      <c r="S595" s="19"/>
    </row>
    <row r="596" spans="16:19" x14ac:dyDescent="0.3">
      <c r="P596" s="19"/>
      <c r="Q596" s="19"/>
      <c r="R596" s="19"/>
      <c r="S596" s="19"/>
    </row>
    <row r="597" spans="16:19" x14ac:dyDescent="0.3">
      <c r="P597" s="19"/>
      <c r="Q597" s="19"/>
      <c r="R597" s="19"/>
      <c r="S597" s="19"/>
    </row>
    <row r="598" spans="16:19" x14ac:dyDescent="0.3">
      <c r="P598" s="19"/>
      <c r="Q598" s="19"/>
      <c r="R598" s="19"/>
      <c r="S598" s="19"/>
    </row>
    <row r="599" spans="16:19" x14ac:dyDescent="0.3">
      <c r="P599" s="19"/>
      <c r="Q599" s="19"/>
      <c r="R599" s="19"/>
      <c r="S599" s="19"/>
    </row>
    <row r="600" spans="16:19" x14ac:dyDescent="0.3">
      <c r="P600" s="19"/>
      <c r="Q600" s="19"/>
      <c r="R600" s="19"/>
      <c r="S600" s="19"/>
    </row>
    <row r="601" spans="16:19" x14ac:dyDescent="0.3">
      <c r="P601" s="19"/>
      <c r="Q601" s="19"/>
      <c r="R601" s="19"/>
      <c r="S601" s="19"/>
    </row>
    <row r="602" spans="16:19" x14ac:dyDescent="0.3">
      <c r="P602" s="19"/>
      <c r="Q602" s="19"/>
      <c r="R602" s="19"/>
      <c r="S602" s="19"/>
    </row>
    <row r="603" spans="16:19" x14ac:dyDescent="0.3">
      <c r="P603" s="19"/>
      <c r="Q603" s="19"/>
      <c r="R603" s="19"/>
      <c r="S603" s="19"/>
    </row>
    <row r="604" spans="16:19" x14ac:dyDescent="0.3">
      <c r="P604" s="19"/>
      <c r="Q604" s="19"/>
      <c r="R604" s="19"/>
      <c r="S604" s="19"/>
    </row>
    <row r="605" spans="16:19" x14ac:dyDescent="0.3">
      <c r="P605" s="19"/>
      <c r="Q605" s="19"/>
      <c r="R605" s="19"/>
      <c r="S605" s="19"/>
    </row>
    <row r="606" spans="16:19" x14ac:dyDescent="0.3">
      <c r="P606" s="19"/>
      <c r="Q606" s="19"/>
      <c r="R606" s="19"/>
      <c r="S606" s="19"/>
    </row>
    <row r="607" spans="16:19" x14ac:dyDescent="0.3">
      <c r="P607" s="19"/>
      <c r="Q607" s="19"/>
      <c r="R607" s="19"/>
      <c r="S607" s="19"/>
    </row>
    <row r="608" spans="16:19" x14ac:dyDescent="0.3">
      <c r="P608" s="19"/>
      <c r="Q608" s="19"/>
      <c r="R608" s="19"/>
      <c r="S608" s="19"/>
    </row>
    <row r="609" spans="16:19" x14ac:dyDescent="0.3">
      <c r="P609" s="19"/>
      <c r="Q609" s="19"/>
      <c r="R609" s="19"/>
      <c r="S609" s="19"/>
    </row>
    <row r="610" spans="16:19" x14ac:dyDescent="0.3">
      <c r="P610" s="19"/>
      <c r="Q610" s="19"/>
      <c r="R610" s="19"/>
      <c r="S610" s="19"/>
    </row>
    <row r="611" spans="16:19" x14ac:dyDescent="0.3">
      <c r="P611" s="19"/>
      <c r="Q611" s="19"/>
      <c r="R611" s="19"/>
      <c r="S611" s="19"/>
    </row>
    <row r="612" spans="16:19" x14ac:dyDescent="0.3">
      <c r="P612" s="19"/>
      <c r="Q612" s="19"/>
      <c r="R612" s="19"/>
      <c r="S612" s="19"/>
    </row>
    <row r="613" spans="16:19" x14ac:dyDescent="0.3">
      <c r="P613" s="19"/>
      <c r="Q613" s="19"/>
      <c r="R613" s="19"/>
      <c r="S613" s="19"/>
    </row>
    <row r="614" spans="16:19" x14ac:dyDescent="0.3">
      <c r="P614" s="19"/>
      <c r="Q614" s="19"/>
      <c r="R614" s="19"/>
      <c r="S614" s="19"/>
    </row>
    <row r="615" spans="16:19" x14ac:dyDescent="0.3">
      <c r="P615" s="19"/>
      <c r="Q615" s="19"/>
      <c r="R615" s="19"/>
      <c r="S615" s="19"/>
    </row>
    <row r="616" spans="16:19" x14ac:dyDescent="0.3">
      <c r="P616" s="19"/>
      <c r="Q616" s="19"/>
      <c r="R616" s="19"/>
      <c r="S616" s="19"/>
    </row>
    <row r="617" spans="16:19" x14ac:dyDescent="0.3">
      <c r="P617" s="19"/>
      <c r="Q617" s="19"/>
      <c r="R617" s="19"/>
      <c r="S617" s="19"/>
    </row>
    <row r="618" spans="16:19" x14ac:dyDescent="0.3">
      <c r="P618" s="19"/>
      <c r="Q618" s="19"/>
      <c r="R618" s="19"/>
      <c r="S618" s="19"/>
    </row>
    <row r="619" spans="16:19" x14ac:dyDescent="0.3">
      <c r="P619" s="19"/>
      <c r="Q619" s="19"/>
      <c r="R619" s="19"/>
      <c r="S619" s="19"/>
    </row>
    <row r="620" spans="16:19" x14ac:dyDescent="0.3">
      <c r="P620" s="19"/>
      <c r="Q620" s="19"/>
      <c r="R620" s="19"/>
      <c r="S620" s="19"/>
    </row>
    <row r="621" spans="16:19" x14ac:dyDescent="0.3">
      <c r="P621" s="19"/>
      <c r="Q621" s="19"/>
      <c r="R621" s="19"/>
      <c r="S621" s="19"/>
    </row>
    <row r="622" spans="16:19" x14ac:dyDescent="0.3">
      <c r="P622" s="19"/>
      <c r="Q622" s="19"/>
      <c r="R622" s="19"/>
      <c r="S622" s="19"/>
    </row>
    <row r="623" spans="16:19" x14ac:dyDescent="0.3">
      <c r="P623" s="19"/>
      <c r="Q623" s="19"/>
      <c r="R623" s="19"/>
      <c r="S623" s="19"/>
    </row>
    <row r="624" spans="16:19" x14ac:dyDescent="0.3">
      <c r="P624" s="19"/>
      <c r="Q624" s="19"/>
      <c r="R624" s="19"/>
      <c r="S624" s="19"/>
    </row>
    <row r="625" spans="16:19" x14ac:dyDescent="0.3">
      <c r="P625" s="19"/>
      <c r="Q625" s="19"/>
      <c r="R625" s="19"/>
      <c r="S625" s="19"/>
    </row>
    <row r="626" spans="16:19" x14ac:dyDescent="0.3">
      <c r="P626" s="19"/>
      <c r="Q626" s="19"/>
      <c r="R626" s="19"/>
      <c r="S626" s="19"/>
    </row>
    <row r="627" spans="16:19" x14ac:dyDescent="0.3">
      <c r="P627" s="19"/>
      <c r="Q627" s="19"/>
      <c r="R627" s="19"/>
      <c r="S627" s="19"/>
    </row>
    <row r="628" spans="16:19" x14ac:dyDescent="0.3">
      <c r="P628" s="19"/>
      <c r="Q628" s="19"/>
      <c r="R628" s="19"/>
      <c r="S628" s="19"/>
    </row>
    <row r="629" spans="16:19" x14ac:dyDescent="0.3">
      <c r="P629" s="19"/>
      <c r="Q629" s="19"/>
      <c r="R629" s="19"/>
      <c r="S629" s="19"/>
    </row>
    <row r="630" spans="16:19" x14ac:dyDescent="0.3">
      <c r="P630" s="19"/>
      <c r="Q630" s="19"/>
      <c r="R630" s="19"/>
      <c r="S630" s="19"/>
    </row>
    <row r="631" spans="16:19" x14ac:dyDescent="0.3">
      <c r="P631" s="19"/>
      <c r="Q631" s="19"/>
      <c r="R631" s="19"/>
      <c r="S631" s="19"/>
    </row>
    <row r="632" spans="16:19" x14ac:dyDescent="0.3">
      <c r="P632" s="19"/>
      <c r="Q632" s="19"/>
      <c r="R632" s="19"/>
      <c r="S632" s="19"/>
    </row>
    <row r="633" spans="16:19" x14ac:dyDescent="0.3">
      <c r="P633" s="19"/>
      <c r="Q633" s="19"/>
      <c r="R633" s="19"/>
      <c r="S633" s="19"/>
    </row>
    <row r="634" spans="16:19" x14ac:dyDescent="0.3">
      <c r="P634" s="19"/>
      <c r="Q634" s="19"/>
      <c r="R634" s="19"/>
      <c r="S634" s="19"/>
    </row>
    <row r="635" spans="16:19" x14ac:dyDescent="0.3">
      <c r="P635" s="19"/>
      <c r="Q635" s="19"/>
      <c r="R635" s="19"/>
      <c r="S635" s="19"/>
    </row>
    <row r="636" spans="16:19" x14ac:dyDescent="0.3">
      <c r="P636" s="19"/>
      <c r="Q636" s="19"/>
      <c r="R636" s="19"/>
      <c r="S636" s="19"/>
    </row>
    <row r="637" spans="16:19" x14ac:dyDescent="0.3">
      <c r="P637" s="19"/>
      <c r="Q637" s="19"/>
      <c r="R637" s="19"/>
      <c r="S637" s="19"/>
    </row>
    <row r="638" spans="16:19" x14ac:dyDescent="0.3">
      <c r="P638" s="19"/>
      <c r="Q638" s="19"/>
      <c r="R638" s="19"/>
      <c r="S638" s="19"/>
    </row>
    <row r="639" spans="16:19" x14ac:dyDescent="0.3">
      <c r="P639" s="19"/>
      <c r="Q639" s="19"/>
      <c r="R639" s="19"/>
      <c r="S639" s="19"/>
    </row>
    <row r="640" spans="16:19" x14ac:dyDescent="0.3">
      <c r="P640" s="19"/>
      <c r="Q640" s="19"/>
      <c r="R640" s="19"/>
      <c r="S640" s="19"/>
    </row>
    <row r="641" spans="16:19" x14ac:dyDescent="0.3">
      <c r="P641" s="19"/>
      <c r="Q641" s="19"/>
      <c r="R641" s="19"/>
      <c r="S641" s="19"/>
    </row>
    <row r="642" spans="16:19" x14ac:dyDescent="0.3">
      <c r="P642" s="19"/>
      <c r="Q642" s="19"/>
      <c r="R642" s="19"/>
      <c r="S642" s="19"/>
    </row>
    <row r="643" spans="16:19" x14ac:dyDescent="0.3">
      <c r="P643" s="19"/>
      <c r="Q643" s="19"/>
      <c r="R643" s="19"/>
      <c r="S643" s="19"/>
    </row>
    <row r="644" spans="16:19" x14ac:dyDescent="0.3">
      <c r="P644" s="19"/>
      <c r="Q644" s="19"/>
      <c r="R644" s="19"/>
      <c r="S644" s="19"/>
    </row>
    <row r="645" spans="16:19" x14ac:dyDescent="0.3">
      <c r="P645" s="19"/>
      <c r="Q645" s="19"/>
      <c r="R645" s="19"/>
      <c r="S645" s="19"/>
    </row>
    <row r="646" spans="16:19" x14ac:dyDescent="0.3">
      <c r="P646" s="19"/>
      <c r="Q646" s="19"/>
      <c r="R646" s="19"/>
      <c r="S646" s="19"/>
    </row>
    <row r="647" spans="16:19" x14ac:dyDescent="0.3">
      <c r="P647" s="19"/>
      <c r="Q647" s="19"/>
      <c r="R647" s="19"/>
      <c r="S647" s="19"/>
    </row>
    <row r="648" spans="16:19" x14ac:dyDescent="0.3">
      <c r="P648" s="19"/>
      <c r="Q648" s="19"/>
      <c r="R648" s="19"/>
      <c r="S648" s="19"/>
    </row>
    <row r="649" spans="16:19" x14ac:dyDescent="0.3">
      <c r="P649" s="19"/>
      <c r="Q649" s="19"/>
      <c r="R649" s="19"/>
      <c r="S649" s="19"/>
    </row>
    <row r="650" spans="16:19" x14ac:dyDescent="0.3">
      <c r="P650" s="19"/>
      <c r="Q650" s="19"/>
      <c r="R650" s="19"/>
      <c r="S650" s="19"/>
    </row>
    <row r="651" spans="16:19" x14ac:dyDescent="0.3">
      <c r="P651" s="19"/>
      <c r="Q651" s="19"/>
      <c r="R651" s="19"/>
      <c r="S651" s="19"/>
    </row>
    <row r="652" spans="16:19" x14ac:dyDescent="0.3">
      <c r="P652" s="19"/>
      <c r="Q652" s="19"/>
      <c r="R652" s="19"/>
      <c r="S652" s="19"/>
    </row>
    <row r="653" spans="16:19" x14ac:dyDescent="0.3">
      <c r="P653" s="19"/>
      <c r="Q653" s="19"/>
      <c r="R653" s="19"/>
      <c r="S653" s="19"/>
    </row>
    <row r="654" spans="16:19" x14ac:dyDescent="0.3">
      <c r="P654" s="19"/>
      <c r="Q654" s="19"/>
      <c r="R654" s="19"/>
      <c r="S654" s="19"/>
    </row>
    <row r="655" spans="16:19" x14ac:dyDescent="0.3">
      <c r="P655" s="19"/>
      <c r="Q655" s="19"/>
      <c r="R655" s="19"/>
      <c r="S655" s="19"/>
    </row>
    <row r="656" spans="16:19" x14ac:dyDescent="0.3">
      <c r="P656" s="19"/>
      <c r="Q656" s="19"/>
      <c r="R656" s="19"/>
      <c r="S656" s="19"/>
    </row>
    <row r="657" spans="16:19" x14ac:dyDescent="0.3">
      <c r="P657" s="19"/>
      <c r="Q657" s="19"/>
      <c r="R657" s="19"/>
      <c r="S657" s="19"/>
    </row>
    <row r="658" spans="16:19" x14ac:dyDescent="0.3">
      <c r="P658" s="19"/>
      <c r="Q658" s="19"/>
      <c r="R658" s="19"/>
      <c r="S658" s="19"/>
    </row>
    <row r="659" spans="16:19" x14ac:dyDescent="0.3">
      <c r="P659" s="19"/>
      <c r="Q659" s="19"/>
      <c r="R659" s="19"/>
      <c r="S659" s="19"/>
    </row>
    <row r="660" spans="16:19" x14ac:dyDescent="0.3">
      <c r="P660" s="19"/>
      <c r="Q660" s="19"/>
      <c r="R660" s="19"/>
      <c r="S660" s="19"/>
    </row>
    <row r="661" spans="16:19" x14ac:dyDescent="0.3">
      <c r="P661" s="19"/>
      <c r="Q661" s="19"/>
      <c r="R661" s="19"/>
      <c r="S661" s="19"/>
    </row>
    <row r="662" spans="16:19" x14ac:dyDescent="0.3">
      <c r="P662" s="19"/>
      <c r="Q662" s="19"/>
      <c r="R662" s="19"/>
      <c r="S662" s="19"/>
    </row>
    <row r="663" spans="16:19" x14ac:dyDescent="0.3">
      <c r="P663" s="19"/>
      <c r="Q663" s="19"/>
      <c r="R663" s="19"/>
      <c r="S663" s="19"/>
    </row>
    <row r="664" spans="16:19" x14ac:dyDescent="0.3">
      <c r="P664" s="19"/>
      <c r="Q664" s="19"/>
      <c r="R664" s="19"/>
      <c r="S664" s="19"/>
    </row>
    <row r="665" spans="16:19" x14ac:dyDescent="0.3">
      <c r="P665" s="19"/>
      <c r="Q665" s="19"/>
      <c r="R665" s="19"/>
      <c r="S665" s="19"/>
    </row>
    <row r="666" spans="16:19" x14ac:dyDescent="0.3">
      <c r="P666" s="19"/>
      <c r="Q666" s="19"/>
      <c r="R666" s="19"/>
      <c r="S666" s="19"/>
    </row>
    <row r="667" spans="16:19" x14ac:dyDescent="0.3">
      <c r="P667" s="19"/>
      <c r="Q667" s="19"/>
      <c r="R667" s="19"/>
      <c r="S667" s="19"/>
    </row>
    <row r="668" spans="16:19" x14ac:dyDescent="0.3">
      <c r="P668" s="19"/>
      <c r="Q668" s="19"/>
      <c r="R668" s="19"/>
      <c r="S668" s="19"/>
    </row>
    <row r="669" spans="16:19" x14ac:dyDescent="0.3">
      <c r="P669" s="19"/>
      <c r="Q669" s="19"/>
      <c r="R669" s="19"/>
      <c r="S669" s="19"/>
    </row>
    <row r="670" spans="16:19" x14ac:dyDescent="0.3">
      <c r="P670" s="19"/>
      <c r="Q670" s="19"/>
      <c r="R670" s="19"/>
      <c r="S670" s="19"/>
    </row>
    <row r="671" spans="16:19" x14ac:dyDescent="0.3">
      <c r="P671" s="19"/>
      <c r="Q671" s="19"/>
      <c r="R671" s="19"/>
      <c r="S671" s="19"/>
    </row>
    <row r="672" spans="16:19" x14ac:dyDescent="0.3">
      <c r="P672" s="19"/>
      <c r="Q672" s="19"/>
      <c r="R672" s="19"/>
      <c r="S672" s="19"/>
    </row>
    <row r="673" spans="16:19" x14ac:dyDescent="0.3">
      <c r="P673" s="19"/>
      <c r="Q673" s="19"/>
      <c r="R673" s="19"/>
      <c r="S673" s="19"/>
    </row>
    <row r="674" spans="16:19" x14ac:dyDescent="0.3">
      <c r="P674" s="19"/>
      <c r="Q674" s="19"/>
      <c r="R674" s="19"/>
      <c r="S674" s="19"/>
    </row>
    <row r="675" spans="16:19" x14ac:dyDescent="0.3">
      <c r="P675" s="19"/>
      <c r="Q675" s="19"/>
      <c r="R675" s="19"/>
      <c r="S675" s="19"/>
    </row>
    <row r="676" spans="16:19" x14ac:dyDescent="0.3">
      <c r="P676" s="19"/>
      <c r="Q676" s="19"/>
      <c r="R676" s="19"/>
      <c r="S676" s="19"/>
    </row>
    <row r="677" spans="16:19" x14ac:dyDescent="0.3">
      <c r="P677" s="19"/>
      <c r="Q677" s="19"/>
      <c r="R677" s="19"/>
      <c r="S677" s="19"/>
    </row>
    <row r="678" spans="16:19" x14ac:dyDescent="0.3">
      <c r="P678" s="19"/>
      <c r="Q678" s="19"/>
      <c r="R678" s="19"/>
      <c r="S678" s="19"/>
    </row>
    <row r="679" spans="16:19" x14ac:dyDescent="0.3">
      <c r="P679" s="19"/>
      <c r="Q679" s="19"/>
      <c r="R679" s="19"/>
      <c r="S679" s="19"/>
    </row>
    <row r="680" spans="16:19" x14ac:dyDescent="0.3">
      <c r="P680" s="19"/>
      <c r="Q680" s="19"/>
      <c r="R680" s="19"/>
      <c r="S680" s="19"/>
    </row>
    <row r="681" spans="16:19" x14ac:dyDescent="0.3">
      <c r="P681" s="19"/>
      <c r="Q681" s="19"/>
      <c r="R681" s="19"/>
      <c r="S681" s="19"/>
    </row>
    <row r="682" spans="16:19" x14ac:dyDescent="0.3">
      <c r="P682" s="19"/>
      <c r="Q682" s="19"/>
      <c r="R682" s="19"/>
      <c r="S682" s="19"/>
    </row>
    <row r="683" spans="16:19" x14ac:dyDescent="0.3">
      <c r="P683" s="19"/>
      <c r="Q683" s="19"/>
      <c r="R683" s="19"/>
      <c r="S683" s="19"/>
    </row>
    <row r="684" spans="16:19" x14ac:dyDescent="0.3">
      <c r="P684" s="19"/>
      <c r="Q684" s="19"/>
      <c r="R684" s="19"/>
      <c r="S684" s="19"/>
    </row>
    <row r="685" spans="16:19" x14ac:dyDescent="0.3">
      <c r="P685" s="19"/>
      <c r="Q685" s="19"/>
      <c r="R685" s="19"/>
      <c r="S685" s="19"/>
    </row>
    <row r="686" spans="16:19" x14ac:dyDescent="0.3">
      <c r="P686" s="19"/>
      <c r="Q686" s="19"/>
      <c r="R686" s="19"/>
      <c r="S686" s="19"/>
    </row>
    <row r="687" spans="16:19" x14ac:dyDescent="0.3">
      <c r="P687" s="19"/>
      <c r="Q687" s="19"/>
      <c r="R687" s="19"/>
      <c r="S687" s="19"/>
    </row>
    <row r="688" spans="16:19" x14ac:dyDescent="0.3">
      <c r="P688" s="19"/>
      <c r="Q688" s="19"/>
      <c r="R688" s="19"/>
      <c r="S688" s="19"/>
    </row>
    <row r="689" spans="16:19" x14ac:dyDescent="0.3">
      <c r="P689" s="19"/>
      <c r="Q689" s="19"/>
      <c r="R689" s="19"/>
      <c r="S689" s="19"/>
    </row>
    <row r="690" spans="16:19" x14ac:dyDescent="0.3">
      <c r="P690" s="19"/>
      <c r="Q690" s="19"/>
      <c r="R690" s="19"/>
      <c r="S690" s="19"/>
    </row>
    <row r="691" spans="16:19" x14ac:dyDescent="0.3">
      <c r="P691" s="19"/>
      <c r="Q691" s="19"/>
      <c r="R691" s="19"/>
      <c r="S691" s="19"/>
    </row>
    <row r="692" spans="16:19" x14ac:dyDescent="0.3">
      <c r="P692" s="19"/>
      <c r="Q692" s="19"/>
      <c r="R692" s="19"/>
      <c r="S692" s="19"/>
    </row>
    <row r="693" spans="16:19" x14ac:dyDescent="0.3">
      <c r="P693" s="19"/>
      <c r="Q693" s="19"/>
      <c r="R693" s="19"/>
      <c r="S693" s="19"/>
    </row>
    <row r="694" spans="16:19" x14ac:dyDescent="0.3">
      <c r="P694" s="19"/>
      <c r="Q694" s="19"/>
      <c r="R694" s="19"/>
      <c r="S694" s="19"/>
    </row>
    <row r="695" spans="16:19" x14ac:dyDescent="0.3">
      <c r="P695" s="19"/>
      <c r="Q695" s="19"/>
      <c r="R695" s="19"/>
      <c r="S695" s="19"/>
    </row>
    <row r="696" spans="16:19" x14ac:dyDescent="0.3">
      <c r="P696" s="19"/>
      <c r="Q696" s="19"/>
      <c r="R696" s="19"/>
      <c r="S696" s="19"/>
    </row>
    <row r="697" spans="16:19" x14ac:dyDescent="0.3">
      <c r="P697" s="19"/>
      <c r="Q697" s="19"/>
      <c r="R697" s="19"/>
      <c r="S697" s="19"/>
    </row>
    <row r="698" spans="16:19" x14ac:dyDescent="0.3">
      <c r="P698" s="19"/>
      <c r="Q698" s="19"/>
      <c r="R698" s="19"/>
      <c r="S698" s="19"/>
    </row>
    <row r="699" spans="16:19" x14ac:dyDescent="0.3">
      <c r="P699" s="19"/>
      <c r="Q699" s="19"/>
      <c r="R699" s="19"/>
      <c r="S699" s="19"/>
    </row>
    <row r="700" spans="16:19" x14ac:dyDescent="0.3">
      <c r="P700" s="19"/>
      <c r="Q700" s="19"/>
      <c r="R700" s="19"/>
      <c r="S700" s="19"/>
    </row>
    <row r="701" spans="16:19" x14ac:dyDescent="0.3">
      <c r="P701" s="19"/>
      <c r="Q701" s="19"/>
      <c r="R701" s="19"/>
      <c r="S701" s="19"/>
    </row>
    <row r="702" spans="16:19" x14ac:dyDescent="0.3">
      <c r="P702" s="19"/>
      <c r="Q702" s="19"/>
      <c r="R702" s="19"/>
      <c r="S702" s="19"/>
    </row>
    <row r="703" spans="16:19" x14ac:dyDescent="0.3">
      <c r="P703" s="19"/>
      <c r="Q703" s="19"/>
      <c r="R703" s="19"/>
      <c r="S703" s="19"/>
    </row>
    <row r="704" spans="16:19" x14ac:dyDescent="0.3">
      <c r="P704" s="19"/>
      <c r="Q704" s="19"/>
      <c r="R704" s="19"/>
      <c r="S704" s="19"/>
    </row>
    <row r="705" spans="16:19" x14ac:dyDescent="0.3">
      <c r="P705" s="19"/>
      <c r="Q705" s="19"/>
      <c r="R705" s="19"/>
      <c r="S705" s="19"/>
    </row>
    <row r="706" spans="16:19" x14ac:dyDescent="0.3">
      <c r="P706" s="19"/>
      <c r="Q706" s="19"/>
      <c r="R706" s="19"/>
      <c r="S706" s="19"/>
    </row>
    <row r="707" spans="16:19" x14ac:dyDescent="0.3">
      <c r="P707" s="19"/>
      <c r="Q707" s="19"/>
      <c r="R707" s="19"/>
      <c r="S707" s="19"/>
    </row>
    <row r="708" spans="16:19" x14ac:dyDescent="0.3">
      <c r="P708" s="19"/>
      <c r="Q708" s="19"/>
      <c r="R708" s="19"/>
      <c r="S708" s="19"/>
    </row>
    <row r="709" spans="16:19" x14ac:dyDescent="0.3">
      <c r="P709" s="19"/>
      <c r="Q709" s="19"/>
      <c r="R709" s="19"/>
      <c r="S709" s="19"/>
    </row>
    <row r="710" spans="16:19" x14ac:dyDescent="0.3">
      <c r="P710" s="19"/>
      <c r="Q710" s="19"/>
      <c r="R710" s="19"/>
      <c r="S710" s="19"/>
    </row>
    <row r="711" spans="16:19" x14ac:dyDescent="0.3">
      <c r="P711" s="19"/>
      <c r="Q711" s="19"/>
      <c r="R711" s="19"/>
      <c r="S711" s="19"/>
    </row>
    <row r="712" spans="16:19" x14ac:dyDescent="0.3">
      <c r="P712" s="19"/>
      <c r="Q712" s="19"/>
      <c r="R712" s="19"/>
      <c r="S712" s="19"/>
    </row>
    <row r="713" spans="16:19" x14ac:dyDescent="0.3">
      <c r="P713" s="19"/>
      <c r="Q713" s="19"/>
      <c r="R713" s="19"/>
      <c r="S713" s="19"/>
    </row>
    <row r="714" spans="16:19" x14ac:dyDescent="0.3">
      <c r="P714" s="19"/>
      <c r="Q714" s="19"/>
      <c r="R714" s="19"/>
      <c r="S714" s="19"/>
    </row>
    <row r="715" spans="16:19" x14ac:dyDescent="0.3">
      <c r="P715" s="19"/>
      <c r="Q715" s="19"/>
      <c r="R715" s="19"/>
      <c r="S715" s="19"/>
    </row>
    <row r="716" spans="16:19" x14ac:dyDescent="0.3">
      <c r="P716" s="19"/>
      <c r="Q716" s="19"/>
      <c r="R716" s="19"/>
      <c r="S716" s="19"/>
    </row>
    <row r="717" spans="16:19" x14ac:dyDescent="0.3">
      <c r="P717" s="19"/>
      <c r="Q717" s="19"/>
      <c r="R717" s="19"/>
      <c r="S717" s="19"/>
    </row>
    <row r="718" spans="16:19" x14ac:dyDescent="0.3">
      <c r="P718" s="19"/>
      <c r="Q718" s="19"/>
      <c r="R718" s="19"/>
      <c r="S718" s="19"/>
    </row>
    <row r="719" spans="16:19" x14ac:dyDescent="0.3">
      <c r="P719" s="19"/>
      <c r="Q719" s="19"/>
      <c r="R719" s="19"/>
      <c r="S719" s="19"/>
    </row>
    <row r="720" spans="16:19" x14ac:dyDescent="0.3">
      <c r="P720" s="19"/>
      <c r="Q720" s="19"/>
      <c r="R720" s="19"/>
      <c r="S720" s="19"/>
    </row>
    <row r="721" spans="16:19" x14ac:dyDescent="0.3">
      <c r="P721" s="19"/>
      <c r="Q721" s="19"/>
      <c r="R721" s="19"/>
      <c r="S721" s="19"/>
    </row>
    <row r="722" spans="16:19" x14ac:dyDescent="0.3">
      <c r="P722" s="19"/>
      <c r="Q722" s="19"/>
      <c r="R722" s="19"/>
      <c r="S722" s="19"/>
    </row>
    <row r="723" spans="16:19" x14ac:dyDescent="0.3">
      <c r="P723" s="19"/>
      <c r="Q723" s="19"/>
      <c r="R723" s="19"/>
      <c r="S723" s="19"/>
    </row>
    <row r="724" spans="16:19" x14ac:dyDescent="0.3">
      <c r="P724" s="19"/>
      <c r="Q724" s="19"/>
      <c r="R724" s="19"/>
      <c r="S724" s="19"/>
    </row>
    <row r="725" spans="16:19" x14ac:dyDescent="0.3">
      <c r="P725" s="19"/>
      <c r="Q725" s="19"/>
      <c r="R725" s="19"/>
      <c r="S725" s="19"/>
    </row>
    <row r="726" spans="16:19" x14ac:dyDescent="0.3">
      <c r="P726" s="19"/>
      <c r="Q726" s="19"/>
      <c r="R726" s="19"/>
      <c r="S726" s="19"/>
    </row>
    <row r="727" spans="16:19" x14ac:dyDescent="0.3">
      <c r="P727" s="19"/>
      <c r="Q727" s="19"/>
      <c r="R727" s="19"/>
      <c r="S727" s="19"/>
    </row>
    <row r="728" spans="16:19" x14ac:dyDescent="0.3">
      <c r="P728" s="19"/>
      <c r="Q728" s="19"/>
      <c r="R728" s="19"/>
      <c r="S728" s="19"/>
    </row>
    <row r="729" spans="16:19" x14ac:dyDescent="0.3">
      <c r="P729" s="19"/>
      <c r="Q729" s="19"/>
      <c r="R729" s="19"/>
      <c r="S729" s="19"/>
    </row>
    <row r="730" spans="16:19" x14ac:dyDescent="0.3">
      <c r="P730" s="19"/>
      <c r="Q730" s="19"/>
      <c r="R730" s="19"/>
      <c r="S730" s="19"/>
    </row>
    <row r="731" spans="16:19" x14ac:dyDescent="0.3">
      <c r="P731" s="19"/>
      <c r="Q731" s="19"/>
      <c r="R731" s="19"/>
      <c r="S731" s="19"/>
    </row>
    <row r="732" spans="16:19" x14ac:dyDescent="0.3">
      <c r="P732" s="19"/>
      <c r="Q732" s="19"/>
      <c r="R732" s="19"/>
      <c r="S732" s="19"/>
    </row>
    <row r="733" spans="16:19" x14ac:dyDescent="0.3">
      <c r="P733" s="19"/>
      <c r="Q733" s="19"/>
      <c r="R733" s="19"/>
      <c r="S733" s="19"/>
    </row>
    <row r="734" spans="16:19" x14ac:dyDescent="0.3">
      <c r="P734" s="19"/>
      <c r="Q734" s="19"/>
      <c r="R734" s="19"/>
      <c r="S734" s="19"/>
    </row>
    <row r="735" spans="16:19" x14ac:dyDescent="0.3">
      <c r="P735" s="19"/>
      <c r="Q735" s="19"/>
      <c r="R735" s="19"/>
      <c r="S735" s="19"/>
    </row>
    <row r="736" spans="16:19" x14ac:dyDescent="0.3">
      <c r="P736" s="19"/>
      <c r="Q736" s="19"/>
      <c r="R736" s="19"/>
      <c r="S736" s="19"/>
    </row>
    <row r="737" spans="16:19" x14ac:dyDescent="0.3">
      <c r="P737" s="19"/>
      <c r="Q737" s="19"/>
      <c r="R737" s="19"/>
      <c r="S737" s="19"/>
    </row>
    <row r="738" spans="16:19" x14ac:dyDescent="0.3">
      <c r="P738" s="19"/>
      <c r="Q738" s="19"/>
      <c r="R738" s="19"/>
      <c r="S738" s="19"/>
    </row>
    <row r="739" spans="16:19" x14ac:dyDescent="0.3">
      <c r="P739" s="19"/>
      <c r="Q739" s="19"/>
      <c r="R739" s="19"/>
      <c r="S739" s="19"/>
    </row>
    <row r="740" spans="16:19" x14ac:dyDescent="0.3">
      <c r="P740" s="19"/>
      <c r="Q740" s="19"/>
      <c r="R740" s="19"/>
      <c r="S740" s="19"/>
    </row>
    <row r="741" spans="16:19" x14ac:dyDescent="0.3">
      <c r="P741" s="19"/>
      <c r="Q741" s="19"/>
      <c r="R741" s="19"/>
      <c r="S741" s="19"/>
    </row>
    <row r="742" spans="16:19" x14ac:dyDescent="0.3">
      <c r="P742" s="19"/>
      <c r="Q742" s="19"/>
      <c r="R742" s="19"/>
      <c r="S742" s="19"/>
    </row>
    <row r="743" spans="16:19" x14ac:dyDescent="0.3">
      <c r="P743" s="19"/>
      <c r="Q743" s="19"/>
      <c r="R743" s="19"/>
      <c r="S743" s="19"/>
    </row>
    <row r="744" spans="16:19" x14ac:dyDescent="0.3">
      <c r="P744" s="19"/>
      <c r="Q744" s="19"/>
      <c r="R744" s="19"/>
      <c r="S744" s="19"/>
    </row>
    <row r="745" spans="16:19" x14ac:dyDescent="0.3">
      <c r="P745" s="19"/>
      <c r="Q745" s="19"/>
      <c r="R745" s="19"/>
      <c r="S745" s="19"/>
    </row>
    <row r="746" spans="16:19" x14ac:dyDescent="0.3">
      <c r="P746" s="19"/>
      <c r="Q746" s="19"/>
      <c r="R746" s="19"/>
      <c r="S746" s="19"/>
    </row>
    <row r="747" spans="16:19" x14ac:dyDescent="0.3">
      <c r="P747" s="19"/>
      <c r="Q747" s="19"/>
      <c r="R747" s="19"/>
      <c r="S747" s="19"/>
    </row>
    <row r="748" spans="16:19" x14ac:dyDescent="0.3">
      <c r="P748" s="19"/>
      <c r="Q748" s="19"/>
      <c r="R748" s="19"/>
      <c r="S748" s="19"/>
    </row>
    <row r="749" spans="16:19" x14ac:dyDescent="0.3">
      <c r="P749" s="19"/>
      <c r="Q749" s="19"/>
      <c r="R749" s="19"/>
      <c r="S749" s="19"/>
    </row>
    <row r="750" spans="16:19" x14ac:dyDescent="0.3">
      <c r="P750" s="19"/>
      <c r="Q750" s="19"/>
      <c r="R750" s="19"/>
      <c r="S750" s="19"/>
    </row>
    <row r="751" spans="16:19" x14ac:dyDescent="0.3">
      <c r="P751" s="19"/>
      <c r="Q751" s="19"/>
      <c r="R751" s="19"/>
      <c r="S751" s="19"/>
    </row>
    <row r="752" spans="16:19" x14ac:dyDescent="0.3">
      <c r="P752" s="19"/>
      <c r="Q752" s="19"/>
      <c r="R752" s="19"/>
      <c r="S752" s="19"/>
    </row>
    <row r="753" spans="16:19" x14ac:dyDescent="0.3">
      <c r="P753" s="19"/>
      <c r="Q753" s="19"/>
      <c r="R753" s="19"/>
      <c r="S753" s="19"/>
    </row>
    <row r="754" spans="16:19" x14ac:dyDescent="0.3">
      <c r="P754" s="19"/>
      <c r="Q754" s="19"/>
      <c r="R754" s="19"/>
      <c r="S754" s="19"/>
    </row>
    <row r="755" spans="16:19" x14ac:dyDescent="0.3">
      <c r="P755" s="19"/>
      <c r="Q755" s="19"/>
      <c r="R755" s="19"/>
      <c r="S755" s="19"/>
    </row>
    <row r="756" spans="16:19" x14ac:dyDescent="0.3">
      <c r="P756" s="19"/>
      <c r="Q756" s="19"/>
      <c r="R756" s="19"/>
      <c r="S756" s="19"/>
    </row>
    <row r="757" spans="16:19" x14ac:dyDescent="0.3">
      <c r="P757" s="19"/>
      <c r="Q757" s="19"/>
      <c r="R757" s="19"/>
      <c r="S757" s="19"/>
    </row>
    <row r="758" spans="16:19" x14ac:dyDescent="0.3">
      <c r="P758" s="19"/>
      <c r="Q758" s="19"/>
      <c r="R758" s="19"/>
      <c r="S758" s="19"/>
    </row>
    <row r="759" spans="16:19" x14ac:dyDescent="0.3">
      <c r="P759" s="19"/>
      <c r="Q759" s="19"/>
      <c r="R759" s="19"/>
      <c r="S759" s="19"/>
    </row>
    <row r="760" spans="16:19" x14ac:dyDescent="0.3">
      <c r="P760" s="19"/>
      <c r="Q760" s="19"/>
      <c r="R760" s="19"/>
      <c r="S760" s="19"/>
    </row>
    <row r="761" spans="16:19" x14ac:dyDescent="0.3">
      <c r="P761" s="19"/>
      <c r="Q761" s="19"/>
      <c r="R761" s="19"/>
      <c r="S761" s="19"/>
    </row>
    <row r="762" spans="16:19" x14ac:dyDescent="0.3">
      <c r="P762" s="19"/>
      <c r="Q762" s="19"/>
      <c r="R762" s="19"/>
      <c r="S762" s="19"/>
    </row>
    <row r="763" spans="16:19" x14ac:dyDescent="0.3">
      <c r="P763" s="19"/>
      <c r="Q763" s="19"/>
      <c r="R763" s="19"/>
      <c r="S763" s="19"/>
    </row>
    <row r="764" spans="16:19" x14ac:dyDescent="0.3">
      <c r="P764" s="19"/>
      <c r="Q764" s="19"/>
      <c r="R764" s="19"/>
      <c r="S764" s="19"/>
    </row>
    <row r="765" spans="16:19" x14ac:dyDescent="0.3">
      <c r="P765" s="19"/>
      <c r="Q765" s="19"/>
      <c r="R765" s="19"/>
      <c r="S765" s="19"/>
    </row>
    <row r="766" spans="16:19" x14ac:dyDescent="0.3">
      <c r="P766" s="19"/>
      <c r="Q766" s="19"/>
      <c r="R766" s="19"/>
      <c r="S766" s="19"/>
    </row>
    <row r="767" spans="16:19" x14ac:dyDescent="0.3">
      <c r="P767" s="19"/>
      <c r="Q767" s="19"/>
      <c r="R767" s="19"/>
      <c r="S767" s="19"/>
    </row>
    <row r="768" spans="16:19" x14ac:dyDescent="0.3">
      <c r="P768" s="19"/>
      <c r="Q768" s="19"/>
      <c r="R768" s="19"/>
      <c r="S768" s="19"/>
    </row>
    <row r="769" spans="16:19" x14ac:dyDescent="0.3">
      <c r="P769" s="19"/>
      <c r="Q769" s="19"/>
      <c r="R769" s="19"/>
      <c r="S769" s="19"/>
    </row>
    <row r="770" spans="16:19" x14ac:dyDescent="0.3">
      <c r="P770" s="19"/>
      <c r="Q770" s="19"/>
      <c r="R770" s="19"/>
      <c r="S770" s="19"/>
    </row>
    <row r="771" spans="16:19" x14ac:dyDescent="0.3">
      <c r="P771" s="19"/>
      <c r="Q771" s="19"/>
      <c r="R771" s="19"/>
      <c r="S771" s="19"/>
    </row>
    <row r="772" spans="16:19" x14ac:dyDescent="0.3">
      <c r="P772" s="19"/>
      <c r="Q772" s="19"/>
      <c r="R772" s="19"/>
      <c r="S772" s="19"/>
    </row>
    <row r="773" spans="16:19" x14ac:dyDescent="0.3">
      <c r="P773" s="19"/>
      <c r="Q773" s="19"/>
      <c r="R773" s="19"/>
      <c r="S773" s="19"/>
    </row>
    <row r="774" spans="16:19" x14ac:dyDescent="0.3">
      <c r="P774" s="19"/>
      <c r="Q774" s="19"/>
      <c r="R774" s="19"/>
      <c r="S774" s="19"/>
    </row>
    <row r="775" spans="16:19" x14ac:dyDescent="0.3">
      <c r="P775" s="19"/>
      <c r="Q775" s="19"/>
      <c r="R775" s="19"/>
      <c r="S775" s="19"/>
    </row>
    <row r="776" spans="16:19" x14ac:dyDescent="0.3">
      <c r="P776" s="19"/>
      <c r="Q776" s="19"/>
      <c r="R776" s="19"/>
      <c r="S776" s="19"/>
    </row>
    <row r="777" spans="16:19" x14ac:dyDescent="0.3">
      <c r="P777" s="19"/>
      <c r="Q777" s="19"/>
      <c r="R777" s="19"/>
      <c r="S777" s="19"/>
    </row>
    <row r="778" spans="16:19" x14ac:dyDescent="0.3">
      <c r="P778" s="19"/>
      <c r="Q778" s="19"/>
      <c r="R778" s="19"/>
      <c r="S778" s="19"/>
    </row>
    <row r="779" spans="16:19" x14ac:dyDescent="0.3">
      <c r="P779" s="19"/>
      <c r="Q779" s="19"/>
      <c r="R779" s="19"/>
      <c r="S779" s="19"/>
    </row>
    <row r="780" spans="16:19" x14ac:dyDescent="0.3">
      <c r="P780" s="19"/>
      <c r="Q780" s="19"/>
      <c r="R780" s="19"/>
      <c r="S780" s="19"/>
    </row>
    <row r="781" spans="16:19" x14ac:dyDescent="0.3">
      <c r="P781" s="19"/>
      <c r="Q781" s="19"/>
      <c r="R781" s="19"/>
      <c r="S781" s="19"/>
    </row>
    <row r="782" spans="16:19" x14ac:dyDescent="0.3">
      <c r="P782" s="19"/>
      <c r="Q782" s="19"/>
      <c r="R782" s="19"/>
      <c r="S782" s="19"/>
    </row>
    <row r="783" spans="16:19" x14ac:dyDescent="0.3">
      <c r="P783" s="19"/>
      <c r="Q783" s="19"/>
      <c r="R783" s="19"/>
      <c r="S783" s="19"/>
    </row>
    <row r="784" spans="16:19" x14ac:dyDescent="0.3">
      <c r="P784" s="19"/>
      <c r="Q784" s="19"/>
      <c r="R784" s="19"/>
      <c r="S784" s="19"/>
    </row>
    <row r="785" spans="16:19" x14ac:dyDescent="0.3">
      <c r="P785" s="19"/>
      <c r="Q785" s="19"/>
      <c r="R785" s="19"/>
      <c r="S785" s="19"/>
    </row>
    <row r="786" spans="16:19" x14ac:dyDescent="0.3">
      <c r="P786" s="19"/>
      <c r="Q786" s="19"/>
      <c r="R786" s="19"/>
      <c r="S786" s="19"/>
    </row>
    <row r="787" spans="16:19" x14ac:dyDescent="0.3">
      <c r="P787" s="19"/>
      <c r="Q787" s="19"/>
      <c r="R787" s="19"/>
      <c r="S787" s="19"/>
    </row>
    <row r="788" spans="16:19" x14ac:dyDescent="0.3">
      <c r="P788" s="19"/>
      <c r="Q788" s="19"/>
      <c r="R788" s="19"/>
      <c r="S788" s="19"/>
    </row>
    <row r="789" spans="16:19" x14ac:dyDescent="0.3">
      <c r="P789" s="19"/>
      <c r="Q789" s="19"/>
      <c r="R789" s="19"/>
      <c r="S789" s="19"/>
    </row>
    <row r="790" spans="16:19" x14ac:dyDescent="0.3">
      <c r="P790" s="19"/>
      <c r="Q790" s="19"/>
      <c r="R790" s="19"/>
      <c r="S790" s="19"/>
    </row>
    <row r="791" spans="16:19" x14ac:dyDescent="0.3">
      <c r="P791" s="19"/>
      <c r="Q791" s="19"/>
      <c r="R791" s="19"/>
      <c r="S791" s="19"/>
    </row>
    <row r="792" spans="16:19" x14ac:dyDescent="0.3">
      <c r="P792" s="19"/>
      <c r="Q792" s="19"/>
      <c r="R792" s="19"/>
      <c r="S792" s="19"/>
    </row>
    <row r="793" spans="16:19" x14ac:dyDescent="0.3">
      <c r="P793" s="19"/>
      <c r="Q793" s="19"/>
      <c r="R793" s="19"/>
      <c r="S793" s="19"/>
    </row>
    <row r="794" spans="16:19" x14ac:dyDescent="0.3">
      <c r="P794" s="19"/>
      <c r="Q794" s="19"/>
      <c r="R794" s="19"/>
      <c r="S794" s="19"/>
    </row>
    <row r="795" spans="16:19" x14ac:dyDescent="0.3">
      <c r="P795" s="19"/>
      <c r="Q795" s="19"/>
      <c r="R795" s="19"/>
      <c r="S795" s="19"/>
    </row>
    <row r="796" spans="16:19" x14ac:dyDescent="0.3">
      <c r="P796" s="19"/>
      <c r="Q796" s="19"/>
      <c r="R796" s="19"/>
      <c r="S796" s="19"/>
    </row>
    <row r="797" spans="16:19" x14ac:dyDescent="0.3">
      <c r="P797" s="19"/>
      <c r="Q797" s="19"/>
      <c r="R797" s="19"/>
      <c r="S797" s="19"/>
    </row>
    <row r="798" spans="16:19" x14ac:dyDescent="0.3">
      <c r="P798" s="19"/>
      <c r="Q798" s="19"/>
      <c r="R798" s="19"/>
      <c r="S798" s="19"/>
    </row>
    <row r="799" spans="16:19" x14ac:dyDescent="0.3">
      <c r="P799" s="19"/>
      <c r="Q799" s="19"/>
      <c r="R799" s="19"/>
      <c r="S799" s="19"/>
    </row>
    <row r="800" spans="16:19" x14ac:dyDescent="0.3">
      <c r="P800" s="19"/>
      <c r="Q800" s="19"/>
      <c r="R800" s="19"/>
      <c r="S800" s="19"/>
    </row>
    <row r="801" spans="16:19" x14ac:dyDescent="0.3">
      <c r="P801" s="19"/>
      <c r="Q801" s="19"/>
      <c r="R801" s="19"/>
      <c r="S801" s="19"/>
    </row>
    <row r="802" spans="16:19" x14ac:dyDescent="0.3">
      <c r="P802" s="19"/>
      <c r="Q802" s="19"/>
      <c r="R802" s="19"/>
      <c r="S802" s="19"/>
    </row>
    <row r="803" spans="16:19" x14ac:dyDescent="0.3">
      <c r="P803" s="19"/>
      <c r="Q803" s="19"/>
      <c r="R803" s="19"/>
      <c r="S803" s="19"/>
    </row>
    <row r="804" spans="16:19" x14ac:dyDescent="0.3">
      <c r="P804" s="19"/>
      <c r="Q804" s="19"/>
      <c r="R804" s="19"/>
      <c r="S804" s="19"/>
    </row>
    <row r="805" spans="16:19" x14ac:dyDescent="0.3">
      <c r="P805" s="19"/>
      <c r="Q805" s="19"/>
      <c r="R805" s="19"/>
      <c r="S805" s="19"/>
    </row>
    <row r="806" spans="16:19" x14ac:dyDescent="0.3">
      <c r="P806" s="19"/>
      <c r="Q806" s="19"/>
      <c r="R806" s="19"/>
      <c r="S806" s="19"/>
    </row>
    <row r="807" spans="16:19" x14ac:dyDescent="0.3">
      <c r="P807" s="19"/>
      <c r="Q807" s="19"/>
      <c r="R807" s="19"/>
      <c r="S807" s="19"/>
    </row>
    <row r="808" spans="16:19" x14ac:dyDescent="0.3">
      <c r="P808" s="19"/>
      <c r="Q808" s="19"/>
      <c r="R808" s="19"/>
      <c r="S808" s="19"/>
    </row>
    <row r="809" spans="16:19" x14ac:dyDescent="0.3">
      <c r="P809" s="19"/>
      <c r="Q809" s="19"/>
      <c r="R809" s="19"/>
      <c r="S809" s="19"/>
    </row>
    <row r="810" spans="16:19" x14ac:dyDescent="0.3">
      <c r="P810" s="19"/>
      <c r="Q810" s="19"/>
      <c r="R810" s="19"/>
      <c r="S810" s="19"/>
    </row>
    <row r="811" spans="16:19" x14ac:dyDescent="0.3">
      <c r="P811" s="19"/>
      <c r="Q811" s="19"/>
      <c r="R811" s="19"/>
      <c r="S811" s="19"/>
    </row>
    <row r="812" spans="16:19" x14ac:dyDescent="0.3">
      <c r="P812" s="19"/>
      <c r="Q812" s="19"/>
      <c r="R812" s="19"/>
      <c r="S812" s="19"/>
    </row>
    <row r="813" spans="16:19" x14ac:dyDescent="0.3">
      <c r="P813" s="19"/>
      <c r="Q813" s="19"/>
      <c r="R813" s="19"/>
      <c r="S813" s="19"/>
    </row>
    <row r="814" spans="16:19" x14ac:dyDescent="0.3">
      <c r="P814" s="19"/>
      <c r="Q814" s="19"/>
      <c r="R814" s="19"/>
      <c r="S814" s="19"/>
    </row>
    <row r="815" spans="16:19" x14ac:dyDescent="0.3">
      <c r="P815" s="19"/>
      <c r="Q815" s="19"/>
      <c r="R815" s="19"/>
      <c r="S815" s="19"/>
    </row>
    <row r="816" spans="16:19" x14ac:dyDescent="0.3">
      <c r="P816" s="19"/>
      <c r="Q816" s="19"/>
      <c r="R816" s="19"/>
      <c r="S816" s="19"/>
    </row>
    <row r="817" spans="16:19" x14ac:dyDescent="0.3">
      <c r="P817" s="19"/>
      <c r="Q817" s="19"/>
      <c r="R817" s="19"/>
      <c r="S817" s="19"/>
    </row>
    <row r="818" spans="16:19" x14ac:dyDescent="0.3">
      <c r="P818" s="19"/>
      <c r="Q818" s="19"/>
      <c r="R818" s="19"/>
      <c r="S818" s="19"/>
    </row>
    <row r="819" spans="16:19" x14ac:dyDescent="0.3">
      <c r="P819" s="19"/>
      <c r="Q819" s="19"/>
      <c r="R819" s="19"/>
      <c r="S819" s="19"/>
    </row>
    <row r="820" spans="16:19" x14ac:dyDescent="0.3">
      <c r="P820" s="19"/>
      <c r="Q820" s="19"/>
      <c r="R820" s="19"/>
      <c r="S820" s="19"/>
    </row>
    <row r="821" spans="16:19" x14ac:dyDescent="0.3">
      <c r="P821" s="19"/>
      <c r="Q821" s="19"/>
      <c r="R821" s="19"/>
      <c r="S821" s="19"/>
    </row>
    <row r="822" spans="16:19" x14ac:dyDescent="0.3">
      <c r="P822" s="19"/>
      <c r="Q822" s="19"/>
      <c r="R822" s="19"/>
      <c r="S822" s="19"/>
    </row>
    <row r="823" spans="16:19" x14ac:dyDescent="0.3">
      <c r="P823" s="19"/>
      <c r="Q823" s="19"/>
      <c r="R823" s="19"/>
      <c r="S823" s="19"/>
    </row>
    <row r="824" spans="16:19" x14ac:dyDescent="0.3">
      <c r="P824" s="19"/>
      <c r="Q824" s="19"/>
      <c r="R824" s="19"/>
      <c r="S824" s="19"/>
    </row>
    <row r="825" spans="16:19" x14ac:dyDescent="0.3">
      <c r="P825" s="19"/>
      <c r="Q825" s="19"/>
      <c r="R825" s="19"/>
      <c r="S825" s="19"/>
    </row>
    <row r="826" spans="16:19" x14ac:dyDescent="0.3">
      <c r="P826" s="19"/>
      <c r="Q826" s="19"/>
      <c r="R826" s="19"/>
      <c r="S826" s="19"/>
    </row>
    <row r="827" spans="16:19" x14ac:dyDescent="0.3">
      <c r="P827" s="19"/>
      <c r="Q827" s="19"/>
      <c r="R827" s="19"/>
      <c r="S827" s="19"/>
    </row>
    <row r="828" spans="16:19" x14ac:dyDescent="0.3">
      <c r="P828" s="19"/>
      <c r="Q828" s="19"/>
      <c r="R828" s="19"/>
      <c r="S828" s="19"/>
    </row>
    <row r="829" spans="16:19" x14ac:dyDescent="0.3">
      <c r="P829" s="19"/>
      <c r="Q829" s="19"/>
      <c r="R829" s="19"/>
      <c r="S829" s="19"/>
    </row>
    <row r="830" spans="16:19" x14ac:dyDescent="0.3">
      <c r="P830" s="19"/>
      <c r="Q830" s="19"/>
      <c r="R830" s="19"/>
      <c r="S830" s="19"/>
    </row>
    <row r="831" spans="16:19" x14ac:dyDescent="0.3">
      <c r="P831" s="19"/>
      <c r="Q831" s="19"/>
      <c r="R831" s="19"/>
      <c r="S831" s="19"/>
    </row>
    <row r="832" spans="16:19" x14ac:dyDescent="0.3">
      <c r="P832" s="19"/>
      <c r="Q832" s="19"/>
      <c r="R832" s="19"/>
      <c r="S832" s="19"/>
    </row>
    <row r="833" spans="16:19" x14ac:dyDescent="0.3">
      <c r="P833" s="19"/>
      <c r="Q833" s="19"/>
      <c r="R833" s="19"/>
      <c r="S833" s="19"/>
    </row>
    <row r="834" spans="16:19" x14ac:dyDescent="0.3">
      <c r="P834" s="19"/>
      <c r="Q834" s="19"/>
      <c r="R834" s="19"/>
      <c r="S834" s="19"/>
    </row>
    <row r="835" spans="16:19" x14ac:dyDescent="0.3">
      <c r="P835" s="19"/>
      <c r="Q835" s="19"/>
      <c r="R835" s="19"/>
      <c r="S835" s="19"/>
    </row>
    <row r="836" spans="16:19" x14ac:dyDescent="0.3">
      <c r="P836" s="19"/>
      <c r="Q836" s="19"/>
      <c r="R836" s="19"/>
      <c r="S836" s="19"/>
    </row>
    <row r="837" spans="16:19" x14ac:dyDescent="0.3">
      <c r="P837" s="19"/>
      <c r="Q837" s="19"/>
      <c r="R837" s="19"/>
      <c r="S837" s="19"/>
    </row>
    <row r="838" spans="16:19" x14ac:dyDescent="0.3">
      <c r="P838" s="19"/>
      <c r="Q838" s="19"/>
      <c r="R838" s="19"/>
      <c r="S838" s="19"/>
    </row>
    <row r="839" spans="16:19" x14ac:dyDescent="0.3">
      <c r="P839" s="19"/>
      <c r="Q839" s="19"/>
      <c r="R839" s="19"/>
      <c r="S839" s="19"/>
    </row>
    <row r="840" spans="16:19" x14ac:dyDescent="0.3">
      <c r="P840" s="19"/>
      <c r="Q840" s="19"/>
      <c r="R840" s="19"/>
      <c r="S840" s="19"/>
    </row>
    <row r="841" spans="16:19" x14ac:dyDescent="0.3">
      <c r="P841" s="19"/>
      <c r="Q841" s="19"/>
      <c r="R841" s="19"/>
      <c r="S841" s="19"/>
    </row>
    <row r="842" spans="16:19" x14ac:dyDescent="0.3">
      <c r="P842" s="19"/>
      <c r="Q842" s="19"/>
      <c r="R842" s="19"/>
      <c r="S842" s="19"/>
    </row>
    <row r="843" spans="16:19" x14ac:dyDescent="0.3">
      <c r="P843" s="19"/>
      <c r="Q843" s="19"/>
      <c r="R843" s="19"/>
      <c r="S843" s="19"/>
    </row>
    <row r="844" spans="16:19" x14ac:dyDescent="0.3">
      <c r="P844" s="19"/>
      <c r="Q844" s="19"/>
      <c r="R844" s="19"/>
      <c r="S844" s="19"/>
    </row>
    <row r="845" spans="16:19" x14ac:dyDescent="0.3">
      <c r="P845" s="19"/>
      <c r="Q845" s="19"/>
      <c r="R845" s="19"/>
      <c r="S845" s="19"/>
    </row>
    <row r="846" spans="16:19" x14ac:dyDescent="0.3">
      <c r="P846" s="19"/>
      <c r="Q846" s="19"/>
      <c r="R846" s="19"/>
      <c r="S846" s="19"/>
    </row>
    <row r="847" spans="16:19" x14ac:dyDescent="0.3">
      <c r="P847" s="19"/>
      <c r="Q847" s="19"/>
      <c r="R847" s="19"/>
      <c r="S847" s="19"/>
    </row>
    <row r="848" spans="16:19" x14ac:dyDescent="0.3">
      <c r="P848" s="19"/>
      <c r="Q848" s="19"/>
      <c r="R848" s="19"/>
      <c r="S848" s="19"/>
    </row>
    <row r="849" spans="16:19" x14ac:dyDescent="0.3">
      <c r="P849" s="19"/>
      <c r="Q849" s="19"/>
      <c r="R849" s="19"/>
      <c r="S849" s="19"/>
    </row>
    <row r="850" spans="16:19" x14ac:dyDescent="0.3">
      <c r="P850" s="19"/>
      <c r="Q850" s="19"/>
      <c r="R850" s="19"/>
      <c r="S850" s="19"/>
    </row>
    <row r="851" spans="16:19" x14ac:dyDescent="0.3">
      <c r="P851" s="19"/>
      <c r="Q851" s="19"/>
      <c r="R851" s="19"/>
      <c r="S851" s="19"/>
    </row>
    <row r="852" spans="16:19" x14ac:dyDescent="0.3">
      <c r="P852" s="19"/>
      <c r="Q852" s="19"/>
      <c r="R852" s="19"/>
      <c r="S852" s="19"/>
    </row>
    <row r="853" spans="16:19" x14ac:dyDescent="0.3">
      <c r="P853" s="19"/>
      <c r="Q853" s="19"/>
      <c r="R853" s="19"/>
      <c r="S853" s="19"/>
    </row>
    <row r="854" spans="16:19" x14ac:dyDescent="0.3">
      <c r="P854" s="19"/>
      <c r="Q854" s="19"/>
      <c r="R854" s="19"/>
      <c r="S854" s="19"/>
    </row>
    <row r="855" spans="16:19" x14ac:dyDescent="0.3">
      <c r="P855" s="19"/>
      <c r="Q855" s="19"/>
      <c r="R855" s="19"/>
      <c r="S855" s="19"/>
    </row>
    <row r="856" spans="16:19" x14ac:dyDescent="0.3">
      <c r="P856" s="19"/>
      <c r="Q856" s="19"/>
      <c r="R856" s="19"/>
      <c r="S856" s="19"/>
    </row>
    <row r="857" spans="16:19" x14ac:dyDescent="0.3">
      <c r="P857" s="19"/>
      <c r="Q857" s="19"/>
      <c r="R857" s="19"/>
      <c r="S857" s="19"/>
    </row>
    <row r="858" spans="16:19" x14ac:dyDescent="0.3">
      <c r="P858" s="19"/>
      <c r="Q858" s="19"/>
      <c r="R858" s="19"/>
      <c r="S858" s="19"/>
    </row>
    <row r="859" spans="16:19" x14ac:dyDescent="0.3">
      <c r="P859" s="19"/>
      <c r="Q859" s="19"/>
      <c r="R859" s="19"/>
      <c r="S859" s="19"/>
    </row>
    <row r="860" spans="16:19" x14ac:dyDescent="0.3">
      <c r="P860" s="19"/>
      <c r="Q860" s="19"/>
      <c r="R860" s="19"/>
      <c r="S860" s="19"/>
    </row>
    <row r="861" spans="16:19" x14ac:dyDescent="0.3">
      <c r="P861" s="19"/>
      <c r="Q861" s="19"/>
      <c r="R861" s="19"/>
      <c r="S861" s="19"/>
    </row>
    <row r="862" spans="16:19" x14ac:dyDescent="0.3">
      <c r="P862" s="19"/>
      <c r="Q862" s="19"/>
      <c r="R862" s="19"/>
      <c r="S862" s="19"/>
    </row>
    <row r="863" spans="16:19" x14ac:dyDescent="0.3">
      <c r="P863" s="19"/>
      <c r="Q863" s="19"/>
      <c r="R863" s="19"/>
      <c r="S863" s="19"/>
    </row>
    <row r="864" spans="16:19" x14ac:dyDescent="0.3">
      <c r="P864" s="19"/>
      <c r="Q864" s="19"/>
      <c r="R864" s="19"/>
      <c r="S864" s="19"/>
    </row>
    <row r="865" spans="16:19" x14ac:dyDescent="0.3">
      <c r="P865" s="19"/>
      <c r="Q865" s="19"/>
      <c r="R865" s="19"/>
      <c r="S865" s="19"/>
    </row>
    <row r="866" spans="16:19" x14ac:dyDescent="0.3">
      <c r="P866" s="19"/>
      <c r="Q866" s="19"/>
      <c r="R866" s="19"/>
      <c r="S866" s="19"/>
    </row>
    <row r="867" spans="16:19" x14ac:dyDescent="0.3">
      <c r="P867" s="19"/>
      <c r="Q867" s="19"/>
      <c r="R867" s="19"/>
      <c r="S867" s="19"/>
    </row>
    <row r="868" spans="16:19" x14ac:dyDescent="0.3">
      <c r="P868" s="19"/>
      <c r="Q868" s="19"/>
      <c r="R868" s="19"/>
      <c r="S868" s="19"/>
    </row>
    <row r="869" spans="16:19" x14ac:dyDescent="0.3">
      <c r="P869" s="19"/>
      <c r="Q869" s="19"/>
      <c r="R869" s="19"/>
      <c r="S869" s="19"/>
    </row>
    <row r="870" spans="16:19" x14ac:dyDescent="0.3">
      <c r="P870" s="19"/>
      <c r="Q870" s="19"/>
      <c r="R870" s="19"/>
      <c r="S870" s="19"/>
    </row>
    <row r="871" spans="16:19" x14ac:dyDescent="0.3">
      <c r="P871" s="19"/>
      <c r="Q871" s="19"/>
      <c r="R871" s="19"/>
      <c r="S871" s="19"/>
    </row>
    <row r="872" spans="16:19" x14ac:dyDescent="0.3">
      <c r="P872" s="19"/>
      <c r="Q872" s="19"/>
      <c r="R872" s="19"/>
      <c r="S872" s="19"/>
    </row>
    <row r="873" spans="16:19" x14ac:dyDescent="0.3">
      <c r="P873" s="19"/>
      <c r="Q873" s="19"/>
      <c r="R873" s="19"/>
      <c r="S873" s="19"/>
    </row>
    <row r="874" spans="16:19" x14ac:dyDescent="0.3">
      <c r="P874" s="19"/>
      <c r="Q874" s="19"/>
      <c r="R874" s="19"/>
      <c r="S874" s="19"/>
    </row>
    <row r="875" spans="16:19" x14ac:dyDescent="0.3">
      <c r="P875" s="19"/>
      <c r="Q875" s="19"/>
      <c r="R875" s="19"/>
      <c r="S875" s="19"/>
    </row>
    <row r="876" spans="16:19" x14ac:dyDescent="0.3">
      <c r="P876" s="19"/>
      <c r="Q876" s="19"/>
      <c r="R876" s="19"/>
      <c r="S876" s="19"/>
    </row>
    <row r="877" spans="16:19" x14ac:dyDescent="0.3">
      <c r="P877" s="19"/>
      <c r="Q877" s="19"/>
      <c r="R877" s="19"/>
      <c r="S877" s="19"/>
    </row>
    <row r="878" spans="16:19" x14ac:dyDescent="0.3">
      <c r="P878" s="19"/>
      <c r="Q878" s="19"/>
      <c r="R878" s="19"/>
      <c r="S878" s="19"/>
    </row>
    <row r="879" spans="16:19" x14ac:dyDescent="0.3">
      <c r="P879" s="19"/>
      <c r="Q879" s="19"/>
      <c r="R879" s="19"/>
      <c r="S879" s="19"/>
    </row>
    <row r="880" spans="16:19" x14ac:dyDescent="0.3">
      <c r="P880" s="19"/>
      <c r="Q880" s="19"/>
      <c r="R880" s="19"/>
      <c r="S880" s="19"/>
    </row>
    <row r="881" spans="16:19" x14ac:dyDescent="0.3">
      <c r="P881" s="19"/>
      <c r="Q881" s="19"/>
      <c r="R881" s="19"/>
      <c r="S881" s="19"/>
    </row>
    <row r="882" spans="16:19" x14ac:dyDescent="0.3">
      <c r="P882" s="19"/>
      <c r="Q882" s="19"/>
      <c r="R882" s="19"/>
      <c r="S882" s="19"/>
    </row>
    <row r="883" spans="16:19" x14ac:dyDescent="0.3">
      <c r="P883" s="19"/>
      <c r="Q883" s="19"/>
      <c r="R883" s="19"/>
      <c r="S883" s="19"/>
    </row>
    <row r="884" spans="16:19" x14ac:dyDescent="0.3">
      <c r="P884" s="19"/>
      <c r="Q884" s="19"/>
      <c r="R884" s="19"/>
      <c r="S884" s="19"/>
    </row>
    <row r="885" spans="16:19" x14ac:dyDescent="0.3">
      <c r="P885" s="19"/>
      <c r="Q885" s="19"/>
      <c r="R885" s="19"/>
      <c r="S885" s="19"/>
    </row>
    <row r="886" spans="16:19" x14ac:dyDescent="0.3">
      <c r="P886" s="19"/>
      <c r="Q886" s="19"/>
      <c r="R886" s="19"/>
      <c r="S886" s="19"/>
    </row>
    <row r="887" spans="16:19" x14ac:dyDescent="0.3">
      <c r="P887" s="19"/>
      <c r="Q887" s="19"/>
      <c r="R887" s="19"/>
      <c r="S887" s="19"/>
    </row>
    <row r="888" spans="16:19" x14ac:dyDescent="0.3">
      <c r="P888" s="19"/>
      <c r="Q888" s="19"/>
      <c r="R888" s="19"/>
      <c r="S888" s="19"/>
    </row>
    <row r="889" spans="16:19" x14ac:dyDescent="0.3">
      <c r="P889" s="19"/>
      <c r="Q889" s="19"/>
      <c r="R889" s="19"/>
      <c r="S889" s="19"/>
    </row>
    <row r="890" spans="16:19" x14ac:dyDescent="0.3">
      <c r="P890" s="19"/>
      <c r="Q890" s="19"/>
      <c r="R890" s="19"/>
      <c r="S890" s="19"/>
    </row>
    <row r="891" spans="16:19" x14ac:dyDescent="0.3">
      <c r="P891" s="19"/>
      <c r="Q891" s="19"/>
      <c r="R891" s="19"/>
      <c r="S891" s="19"/>
    </row>
    <row r="892" spans="16:19" x14ac:dyDescent="0.3">
      <c r="P892" s="19"/>
      <c r="Q892" s="19"/>
      <c r="R892" s="19"/>
      <c r="S892" s="19"/>
    </row>
    <row r="893" spans="16:19" x14ac:dyDescent="0.3">
      <c r="P893" s="19"/>
      <c r="Q893" s="19"/>
      <c r="R893" s="19"/>
      <c r="S893" s="19"/>
    </row>
    <row r="894" spans="16:19" x14ac:dyDescent="0.3">
      <c r="P894" s="19"/>
      <c r="Q894" s="19"/>
      <c r="R894" s="19"/>
      <c r="S894" s="19"/>
    </row>
    <row r="895" spans="16:19" x14ac:dyDescent="0.3">
      <c r="P895" s="19"/>
      <c r="Q895" s="19"/>
      <c r="R895" s="19"/>
      <c r="S895" s="19"/>
    </row>
    <row r="896" spans="16:19" x14ac:dyDescent="0.3">
      <c r="P896" s="19"/>
      <c r="Q896" s="19"/>
      <c r="R896" s="19"/>
      <c r="S896" s="19"/>
    </row>
    <row r="897" spans="16:19" x14ac:dyDescent="0.3">
      <c r="P897" s="19"/>
      <c r="Q897" s="19"/>
      <c r="R897" s="19"/>
      <c r="S897" s="19"/>
    </row>
    <row r="898" spans="16:19" x14ac:dyDescent="0.3">
      <c r="P898" s="19"/>
      <c r="Q898" s="19"/>
      <c r="R898" s="19"/>
      <c r="S898" s="19"/>
    </row>
    <row r="899" spans="16:19" x14ac:dyDescent="0.3">
      <c r="P899" s="19"/>
      <c r="Q899" s="19"/>
      <c r="R899" s="19"/>
      <c r="S899" s="19"/>
    </row>
    <row r="900" spans="16:19" x14ac:dyDescent="0.3">
      <c r="P900" s="19"/>
      <c r="Q900" s="19"/>
      <c r="R900" s="19"/>
      <c r="S900" s="19"/>
    </row>
    <row r="901" spans="16:19" x14ac:dyDescent="0.3">
      <c r="P901" s="19"/>
      <c r="Q901" s="19"/>
      <c r="R901" s="19"/>
      <c r="S901" s="19"/>
    </row>
    <row r="902" spans="16:19" x14ac:dyDescent="0.3">
      <c r="P902" s="19"/>
      <c r="Q902" s="19"/>
      <c r="R902" s="19"/>
      <c r="S902" s="19"/>
    </row>
    <row r="903" spans="16:19" x14ac:dyDescent="0.3">
      <c r="P903" s="19"/>
      <c r="Q903" s="19"/>
      <c r="R903" s="19"/>
      <c r="S903" s="19"/>
    </row>
    <row r="904" spans="16:19" x14ac:dyDescent="0.3">
      <c r="P904" s="19"/>
      <c r="Q904" s="19"/>
      <c r="R904" s="19"/>
      <c r="S904" s="19"/>
    </row>
    <row r="905" spans="16:19" x14ac:dyDescent="0.3">
      <c r="P905" s="19"/>
      <c r="Q905" s="19"/>
      <c r="R905" s="19"/>
      <c r="S905" s="19"/>
    </row>
    <row r="906" spans="16:19" x14ac:dyDescent="0.3">
      <c r="P906" s="19"/>
      <c r="Q906" s="19"/>
      <c r="R906" s="19"/>
      <c r="S906" s="19"/>
    </row>
    <row r="907" spans="16:19" x14ac:dyDescent="0.3">
      <c r="P907" s="19"/>
      <c r="Q907" s="19"/>
      <c r="R907" s="19"/>
      <c r="S907" s="19"/>
    </row>
    <row r="908" spans="16:19" x14ac:dyDescent="0.3">
      <c r="P908" s="19"/>
      <c r="Q908" s="19"/>
      <c r="R908" s="19"/>
      <c r="S908" s="19"/>
    </row>
    <row r="909" spans="16:19" x14ac:dyDescent="0.3">
      <c r="P909" s="19"/>
      <c r="Q909" s="19"/>
      <c r="R909" s="19"/>
      <c r="S909" s="19"/>
    </row>
    <row r="910" spans="16:19" x14ac:dyDescent="0.3">
      <c r="P910" s="19"/>
      <c r="Q910" s="19"/>
      <c r="R910" s="19"/>
      <c r="S910" s="19"/>
    </row>
    <row r="911" spans="16:19" x14ac:dyDescent="0.3">
      <c r="P911" s="19"/>
      <c r="Q911" s="19"/>
      <c r="R911" s="19"/>
      <c r="S911" s="19"/>
    </row>
    <row r="912" spans="16:19" x14ac:dyDescent="0.3">
      <c r="P912" s="19"/>
      <c r="Q912" s="19"/>
      <c r="R912" s="19"/>
      <c r="S912" s="19"/>
    </row>
    <row r="913" spans="16:19" x14ac:dyDescent="0.3">
      <c r="P913" s="19"/>
      <c r="Q913" s="19"/>
      <c r="R913" s="19"/>
      <c r="S913" s="19"/>
    </row>
    <row r="914" spans="16:19" x14ac:dyDescent="0.3">
      <c r="P914" s="19"/>
      <c r="Q914" s="19"/>
      <c r="R914" s="19"/>
      <c r="S914" s="19"/>
    </row>
    <row r="915" spans="16:19" x14ac:dyDescent="0.3">
      <c r="P915" s="19"/>
      <c r="Q915" s="19"/>
      <c r="R915" s="19"/>
      <c r="S915" s="19"/>
    </row>
    <row r="916" spans="16:19" x14ac:dyDescent="0.3">
      <c r="P916" s="19"/>
      <c r="Q916" s="19"/>
      <c r="R916" s="19"/>
      <c r="S916" s="19"/>
    </row>
    <row r="917" spans="16:19" x14ac:dyDescent="0.3">
      <c r="P917" s="19"/>
      <c r="Q917" s="19"/>
      <c r="R917" s="19"/>
      <c r="S917" s="19"/>
    </row>
    <row r="918" spans="16:19" x14ac:dyDescent="0.3">
      <c r="P918" s="19"/>
      <c r="Q918" s="19"/>
      <c r="R918" s="19"/>
      <c r="S918" s="19"/>
    </row>
    <row r="919" spans="16:19" x14ac:dyDescent="0.3">
      <c r="P919" s="19"/>
      <c r="Q919" s="19"/>
      <c r="R919" s="19"/>
      <c r="S919" s="19"/>
    </row>
    <row r="920" spans="16:19" x14ac:dyDescent="0.3">
      <c r="P920" s="19"/>
      <c r="Q920" s="19"/>
      <c r="R920" s="19"/>
      <c r="S920" s="19"/>
    </row>
    <row r="921" spans="16:19" x14ac:dyDescent="0.3">
      <c r="P921" s="19"/>
      <c r="Q921" s="19"/>
      <c r="R921" s="19"/>
      <c r="S921" s="19"/>
    </row>
    <row r="922" spans="16:19" x14ac:dyDescent="0.3">
      <c r="P922" s="19"/>
      <c r="Q922" s="19"/>
      <c r="R922" s="19"/>
      <c r="S922" s="19"/>
    </row>
    <row r="923" spans="16:19" x14ac:dyDescent="0.3">
      <c r="P923" s="19"/>
      <c r="Q923" s="19"/>
      <c r="R923" s="19"/>
      <c r="S923" s="19"/>
    </row>
    <row r="924" spans="16:19" x14ac:dyDescent="0.3">
      <c r="P924" s="19"/>
      <c r="Q924" s="19"/>
      <c r="R924" s="19"/>
      <c r="S924" s="19"/>
    </row>
    <row r="925" spans="16:19" x14ac:dyDescent="0.3">
      <c r="P925" s="19"/>
      <c r="Q925" s="19"/>
      <c r="R925" s="19"/>
      <c r="S925" s="19"/>
    </row>
    <row r="926" spans="16:19" x14ac:dyDescent="0.3">
      <c r="P926" s="19"/>
      <c r="Q926" s="19"/>
      <c r="R926" s="19"/>
      <c r="S926" s="19"/>
    </row>
    <row r="927" spans="16:19" x14ac:dyDescent="0.3">
      <c r="P927" s="19"/>
      <c r="Q927" s="19"/>
      <c r="R927" s="19"/>
      <c r="S927" s="19"/>
    </row>
    <row r="928" spans="16:19" x14ac:dyDescent="0.3">
      <c r="P928" s="19"/>
      <c r="Q928" s="19"/>
      <c r="R928" s="19"/>
      <c r="S928" s="19"/>
    </row>
    <row r="929" spans="16:19" x14ac:dyDescent="0.3">
      <c r="P929" s="19"/>
      <c r="Q929" s="19"/>
      <c r="R929" s="19"/>
      <c r="S929" s="19"/>
    </row>
    <row r="930" spans="16:19" x14ac:dyDescent="0.3">
      <c r="P930" s="19"/>
      <c r="Q930" s="19"/>
      <c r="R930" s="19"/>
      <c r="S930" s="19"/>
    </row>
    <row r="931" spans="16:19" x14ac:dyDescent="0.3">
      <c r="P931" s="19"/>
      <c r="Q931" s="19"/>
      <c r="R931" s="19"/>
      <c r="S931" s="19"/>
    </row>
    <row r="932" spans="16:19" x14ac:dyDescent="0.3">
      <c r="P932" s="19"/>
      <c r="Q932" s="19"/>
      <c r="R932" s="19"/>
      <c r="S932" s="19"/>
    </row>
    <row r="933" spans="16:19" x14ac:dyDescent="0.3">
      <c r="P933" s="19"/>
      <c r="Q933" s="19"/>
      <c r="R933" s="19"/>
      <c r="S933" s="19"/>
    </row>
    <row r="934" spans="16:19" x14ac:dyDescent="0.3">
      <c r="P934" s="19"/>
      <c r="Q934" s="19"/>
      <c r="R934" s="19"/>
      <c r="S934" s="19"/>
    </row>
    <row r="935" spans="16:19" x14ac:dyDescent="0.3">
      <c r="P935" s="19"/>
      <c r="Q935" s="19"/>
      <c r="R935" s="19"/>
      <c r="S935" s="19"/>
    </row>
    <row r="936" spans="16:19" x14ac:dyDescent="0.3">
      <c r="P936" s="19"/>
      <c r="Q936" s="19"/>
      <c r="R936" s="19"/>
      <c r="S936" s="19"/>
    </row>
    <row r="937" spans="16:19" x14ac:dyDescent="0.3">
      <c r="P937" s="19"/>
      <c r="Q937" s="19"/>
      <c r="R937" s="19"/>
      <c r="S937" s="19"/>
    </row>
    <row r="938" spans="16:19" x14ac:dyDescent="0.3">
      <c r="P938" s="19"/>
      <c r="Q938" s="19"/>
      <c r="R938" s="19"/>
      <c r="S938" s="19"/>
    </row>
    <row r="939" spans="16:19" x14ac:dyDescent="0.3">
      <c r="P939" s="19"/>
      <c r="Q939" s="19"/>
      <c r="R939" s="19"/>
      <c r="S939" s="19"/>
    </row>
    <row r="940" spans="16:19" x14ac:dyDescent="0.3">
      <c r="P940" s="19"/>
      <c r="Q940" s="19"/>
      <c r="R940" s="19"/>
      <c r="S940" s="19"/>
    </row>
    <row r="941" spans="16:19" x14ac:dyDescent="0.3">
      <c r="P941" s="19"/>
      <c r="Q941" s="19"/>
      <c r="R941" s="19"/>
      <c r="S941" s="19"/>
    </row>
    <row r="942" spans="16:19" x14ac:dyDescent="0.3">
      <c r="P942" s="19"/>
      <c r="Q942" s="19"/>
      <c r="R942" s="19"/>
      <c r="S942" s="19"/>
    </row>
    <row r="943" spans="16:19" x14ac:dyDescent="0.3">
      <c r="P943" s="19"/>
      <c r="Q943" s="19"/>
      <c r="R943" s="19"/>
      <c r="S943" s="19"/>
    </row>
    <row r="944" spans="16:19" x14ac:dyDescent="0.3">
      <c r="P944" s="19"/>
      <c r="Q944" s="19"/>
      <c r="R944" s="19"/>
      <c r="S944" s="19"/>
    </row>
    <row r="945" spans="16:19" x14ac:dyDescent="0.3">
      <c r="P945" s="19"/>
      <c r="Q945" s="19"/>
      <c r="R945" s="19"/>
      <c r="S945" s="19"/>
    </row>
    <row r="946" spans="16:19" x14ac:dyDescent="0.3">
      <c r="P946" s="19"/>
      <c r="Q946" s="19"/>
      <c r="R946" s="19"/>
      <c r="S946" s="19"/>
    </row>
    <row r="947" spans="16:19" x14ac:dyDescent="0.3">
      <c r="P947" s="19"/>
      <c r="Q947" s="19"/>
      <c r="R947" s="19"/>
      <c r="S947" s="19"/>
    </row>
    <row r="948" spans="16:19" x14ac:dyDescent="0.3">
      <c r="P948" s="19"/>
      <c r="Q948" s="19"/>
      <c r="R948" s="19"/>
      <c r="S948" s="19"/>
    </row>
    <row r="949" spans="16:19" x14ac:dyDescent="0.3">
      <c r="P949" s="19"/>
      <c r="Q949" s="19"/>
      <c r="R949" s="19"/>
      <c r="S949" s="19"/>
    </row>
    <row r="950" spans="16:19" x14ac:dyDescent="0.3">
      <c r="P950" s="19"/>
      <c r="Q950" s="19"/>
      <c r="R950" s="19"/>
      <c r="S950" s="19"/>
    </row>
    <row r="951" spans="16:19" x14ac:dyDescent="0.3">
      <c r="P951" s="19"/>
      <c r="Q951" s="19"/>
      <c r="R951" s="19"/>
      <c r="S951" s="19"/>
    </row>
    <row r="952" spans="16:19" x14ac:dyDescent="0.3">
      <c r="P952" s="19"/>
      <c r="Q952" s="19"/>
      <c r="R952" s="19"/>
      <c r="S952" s="19"/>
    </row>
    <row r="953" spans="16:19" x14ac:dyDescent="0.3">
      <c r="P953" s="19"/>
      <c r="Q953" s="19"/>
      <c r="R953" s="19"/>
      <c r="S953" s="19"/>
    </row>
    <row r="954" spans="16:19" x14ac:dyDescent="0.3">
      <c r="P954" s="19"/>
      <c r="Q954" s="19"/>
      <c r="R954" s="19"/>
      <c r="S954" s="19"/>
    </row>
    <row r="955" spans="16:19" x14ac:dyDescent="0.3">
      <c r="P955" s="19"/>
      <c r="Q955" s="19"/>
      <c r="R955" s="19"/>
      <c r="S955" s="19"/>
    </row>
    <row r="956" spans="16:19" x14ac:dyDescent="0.3">
      <c r="P956" s="19"/>
      <c r="Q956" s="19"/>
      <c r="R956" s="19"/>
      <c r="S956" s="19"/>
    </row>
    <row r="957" spans="16:19" x14ac:dyDescent="0.3">
      <c r="P957" s="19"/>
      <c r="Q957" s="19"/>
      <c r="R957" s="19"/>
      <c r="S957" s="19"/>
    </row>
    <row r="958" spans="16:19" x14ac:dyDescent="0.3">
      <c r="P958" s="19"/>
      <c r="Q958" s="19"/>
      <c r="R958" s="19"/>
      <c r="S958" s="19"/>
    </row>
    <row r="959" spans="16:19" x14ac:dyDescent="0.3">
      <c r="P959" s="19"/>
      <c r="Q959" s="19"/>
      <c r="R959" s="19"/>
      <c r="S959" s="19"/>
    </row>
    <row r="960" spans="16:19" x14ac:dyDescent="0.3">
      <c r="P960" s="19"/>
      <c r="Q960" s="19"/>
      <c r="R960" s="19"/>
      <c r="S960" s="19"/>
    </row>
    <row r="961" spans="16:19" x14ac:dyDescent="0.3">
      <c r="P961" s="19"/>
      <c r="Q961" s="19"/>
      <c r="R961" s="19"/>
      <c r="S961" s="19"/>
    </row>
    <row r="962" spans="16:19" x14ac:dyDescent="0.3">
      <c r="P962" s="19"/>
      <c r="Q962" s="19"/>
      <c r="R962" s="19"/>
      <c r="S962" s="19"/>
    </row>
    <row r="963" spans="16:19" x14ac:dyDescent="0.3">
      <c r="P963" s="19"/>
      <c r="Q963" s="19"/>
      <c r="R963" s="19"/>
      <c r="S963" s="19"/>
    </row>
    <row r="964" spans="16:19" x14ac:dyDescent="0.3">
      <c r="P964" s="19"/>
      <c r="Q964" s="19"/>
      <c r="R964" s="19"/>
      <c r="S964" s="19"/>
    </row>
    <row r="965" spans="16:19" x14ac:dyDescent="0.3">
      <c r="P965" s="19"/>
      <c r="Q965" s="19"/>
      <c r="R965" s="19"/>
      <c r="S965" s="19"/>
    </row>
    <row r="966" spans="16:19" x14ac:dyDescent="0.3">
      <c r="P966" s="19"/>
      <c r="Q966" s="19"/>
      <c r="R966" s="19"/>
      <c r="S966" s="19"/>
    </row>
    <row r="967" spans="16:19" x14ac:dyDescent="0.3">
      <c r="P967" s="19"/>
      <c r="Q967" s="19"/>
      <c r="R967" s="19"/>
      <c r="S967" s="19"/>
    </row>
    <row r="968" spans="16:19" x14ac:dyDescent="0.3">
      <c r="P968" s="19"/>
      <c r="Q968" s="19"/>
      <c r="R968" s="19"/>
      <c r="S968" s="19"/>
    </row>
    <row r="969" spans="16:19" x14ac:dyDescent="0.3">
      <c r="P969" s="19"/>
      <c r="Q969" s="19"/>
      <c r="R969" s="19"/>
      <c r="S969" s="19"/>
    </row>
    <row r="970" spans="16:19" x14ac:dyDescent="0.3">
      <c r="P970" s="19"/>
      <c r="Q970" s="19"/>
      <c r="R970" s="19"/>
      <c r="S970" s="19"/>
    </row>
    <row r="971" spans="16:19" x14ac:dyDescent="0.3">
      <c r="P971" s="19"/>
      <c r="Q971" s="19"/>
      <c r="R971" s="19"/>
      <c r="S971" s="19"/>
    </row>
    <row r="972" spans="16:19" x14ac:dyDescent="0.3">
      <c r="P972" s="19"/>
      <c r="Q972" s="19"/>
      <c r="R972" s="19"/>
      <c r="S972" s="19"/>
    </row>
    <row r="973" spans="16:19" x14ac:dyDescent="0.3">
      <c r="P973" s="19"/>
      <c r="Q973" s="19"/>
      <c r="R973" s="19"/>
      <c r="S973" s="19"/>
    </row>
    <row r="974" spans="16:19" x14ac:dyDescent="0.3">
      <c r="P974" s="19"/>
      <c r="Q974" s="19"/>
      <c r="R974" s="19"/>
      <c r="S974" s="19"/>
    </row>
    <row r="975" spans="16:19" x14ac:dyDescent="0.3">
      <c r="P975" s="19"/>
      <c r="Q975" s="19"/>
      <c r="R975" s="19"/>
      <c r="S975" s="19"/>
    </row>
    <row r="976" spans="16:19" x14ac:dyDescent="0.3">
      <c r="P976" s="19"/>
      <c r="Q976" s="19"/>
      <c r="R976" s="19"/>
      <c r="S976" s="19"/>
    </row>
    <row r="977" spans="16:19" x14ac:dyDescent="0.3">
      <c r="P977" s="19"/>
      <c r="Q977" s="19"/>
      <c r="R977" s="19"/>
      <c r="S977" s="19"/>
    </row>
    <row r="978" spans="16:19" x14ac:dyDescent="0.3">
      <c r="P978" s="19"/>
      <c r="Q978" s="19"/>
      <c r="R978" s="19"/>
      <c r="S978" s="19"/>
    </row>
    <row r="979" spans="16:19" x14ac:dyDescent="0.3">
      <c r="P979" s="19"/>
      <c r="Q979" s="19"/>
      <c r="R979" s="19"/>
      <c r="S979" s="19"/>
    </row>
    <row r="980" spans="16:19" x14ac:dyDescent="0.3">
      <c r="P980" s="19"/>
      <c r="Q980" s="19"/>
      <c r="R980" s="19"/>
      <c r="S980" s="19"/>
    </row>
    <row r="981" spans="16:19" x14ac:dyDescent="0.3">
      <c r="P981" s="19"/>
      <c r="Q981" s="19"/>
      <c r="R981" s="19"/>
      <c r="S981" s="19"/>
    </row>
    <row r="982" spans="16:19" x14ac:dyDescent="0.3">
      <c r="P982" s="19"/>
      <c r="Q982" s="19"/>
      <c r="R982" s="19"/>
      <c r="S982" s="19"/>
    </row>
    <row r="983" spans="16:19" x14ac:dyDescent="0.3">
      <c r="P983" s="19"/>
      <c r="Q983" s="19"/>
      <c r="R983" s="19"/>
      <c r="S983" s="19"/>
    </row>
    <row r="984" spans="16:19" x14ac:dyDescent="0.3">
      <c r="P984" s="19"/>
      <c r="Q984" s="19"/>
      <c r="R984" s="19"/>
      <c r="S984" s="19"/>
    </row>
    <row r="985" spans="16:19" x14ac:dyDescent="0.3">
      <c r="P985" s="19"/>
      <c r="Q985" s="19"/>
      <c r="R985" s="19"/>
      <c r="S985" s="19"/>
    </row>
    <row r="986" spans="16:19" x14ac:dyDescent="0.3">
      <c r="P986" s="19"/>
      <c r="Q986" s="19"/>
      <c r="R986" s="19"/>
      <c r="S986" s="19"/>
    </row>
    <row r="987" spans="16:19" x14ac:dyDescent="0.3">
      <c r="P987" s="19"/>
      <c r="Q987" s="19"/>
      <c r="R987" s="19"/>
      <c r="S987" s="19"/>
    </row>
    <row r="988" spans="16:19" x14ac:dyDescent="0.3">
      <c r="P988" s="19"/>
      <c r="Q988" s="19"/>
      <c r="R988" s="19"/>
      <c r="S988" s="19"/>
    </row>
    <row r="989" spans="16:19" x14ac:dyDescent="0.3">
      <c r="P989" s="19"/>
      <c r="Q989" s="19"/>
      <c r="R989" s="19"/>
      <c r="S989" s="19"/>
    </row>
    <row r="990" spans="16:19" x14ac:dyDescent="0.3">
      <c r="P990" s="19"/>
      <c r="Q990" s="19"/>
      <c r="R990" s="19"/>
      <c r="S990" s="19"/>
    </row>
    <row r="991" spans="16:19" x14ac:dyDescent="0.3">
      <c r="P991" s="19"/>
      <c r="Q991" s="19"/>
      <c r="R991" s="19"/>
      <c r="S991" s="19"/>
    </row>
    <row r="992" spans="16:19" x14ac:dyDescent="0.3">
      <c r="P992" s="19"/>
      <c r="Q992" s="19"/>
      <c r="R992" s="19"/>
      <c r="S992" s="19"/>
    </row>
    <row r="993" spans="16:19" x14ac:dyDescent="0.3">
      <c r="P993" s="19"/>
      <c r="Q993" s="19"/>
      <c r="R993" s="19"/>
      <c r="S993" s="19"/>
    </row>
    <row r="994" spans="16:19" x14ac:dyDescent="0.3">
      <c r="P994" s="19"/>
      <c r="Q994" s="19"/>
      <c r="R994" s="19"/>
      <c r="S994" s="19"/>
    </row>
    <row r="995" spans="16:19" x14ac:dyDescent="0.3">
      <c r="P995" s="19"/>
      <c r="Q995" s="19"/>
      <c r="R995" s="19"/>
      <c r="S995" s="19"/>
    </row>
    <row r="996" spans="16:19" x14ac:dyDescent="0.3">
      <c r="P996" s="19"/>
      <c r="Q996" s="19"/>
      <c r="R996" s="19"/>
      <c r="S996" s="19"/>
    </row>
    <row r="997" spans="16:19" x14ac:dyDescent="0.3">
      <c r="P997" s="19"/>
      <c r="Q997" s="19"/>
      <c r="R997" s="19"/>
      <c r="S997" s="19"/>
    </row>
    <row r="998" spans="16:19" x14ac:dyDescent="0.3">
      <c r="P998" s="19"/>
      <c r="Q998" s="19"/>
      <c r="R998" s="19"/>
      <c r="S998" s="19"/>
    </row>
    <row r="999" spans="16:19" x14ac:dyDescent="0.3">
      <c r="P999" s="19"/>
      <c r="Q999" s="19"/>
      <c r="R999" s="19"/>
      <c r="S999" s="19"/>
    </row>
    <row r="1000" spans="16:19" x14ac:dyDescent="0.3">
      <c r="P1000" s="19"/>
      <c r="Q1000" s="19"/>
      <c r="R1000" s="19"/>
      <c r="S1000" s="19"/>
    </row>
    <row r="1001" spans="16:19" x14ac:dyDescent="0.3">
      <c r="P1001" s="19"/>
      <c r="Q1001" s="19"/>
      <c r="R1001" s="19"/>
      <c r="S1001" s="19"/>
    </row>
    <row r="1002" spans="16:19" x14ac:dyDescent="0.3">
      <c r="P1002" s="19"/>
      <c r="Q1002" s="19"/>
      <c r="R1002" s="19"/>
      <c r="S1002" s="19"/>
    </row>
    <row r="1003" spans="16:19" x14ac:dyDescent="0.3">
      <c r="P1003" s="19"/>
      <c r="Q1003" s="19"/>
      <c r="R1003" s="19"/>
      <c r="S1003" s="19"/>
    </row>
    <row r="1004" spans="16:19" x14ac:dyDescent="0.3">
      <c r="P1004" s="19"/>
      <c r="Q1004" s="19"/>
      <c r="R1004" s="19"/>
      <c r="S1004" s="19"/>
    </row>
    <row r="1005" spans="16:19" x14ac:dyDescent="0.3">
      <c r="P1005" s="19"/>
      <c r="Q1005" s="19"/>
      <c r="R1005" s="19"/>
      <c r="S1005" s="19"/>
    </row>
    <row r="1006" spans="16:19" x14ac:dyDescent="0.3">
      <c r="P1006" s="19"/>
      <c r="Q1006" s="19"/>
      <c r="R1006" s="19"/>
      <c r="S1006" s="19"/>
    </row>
    <row r="1007" spans="16:19" x14ac:dyDescent="0.3">
      <c r="P1007" s="19"/>
      <c r="Q1007" s="19"/>
      <c r="R1007" s="19"/>
      <c r="S1007" s="19"/>
    </row>
    <row r="1008" spans="16:19" x14ac:dyDescent="0.3">
      <c r="P1008" s="19"/>
      <c r="Q1008" s="19"/>
      <c r="R1008" s="19"/>
      <c r="S1008" s="19"/>
    </row>
    <row r="1009" spans="16:19" x14ac:dyDescent="0.3">
      <c r="P1009" s="19"/>
      <c r="Q1009" s="19"/>
      <c r="R1009" s="19"/>
      <c r="S1009" s="19"/>
    </row>
    <row r="1010" spans="16:19" x14ac:dyDescent="0.3">
      <c r="P1010" s="19"/>
      <c r="Q1010" s="19"/>
      <c r="R1010" s="19"/>
      <c r="S1010" s="19"/>
    </row>
    <row r="1011" spans="16:19" x14ac:dyDescent="0.3">
      <c r="P1011" s="19"/>
      <c r="Q1011" s="19"/>
      <c r="R1011" s="19"/>
      <c r="S1011" s="19"/>
    </row>
    <row r="1012" spans="16:19" x14ac:dyDescent="0.3">
      <c r="P1012" s="19"/>
      <c r="Q1012" s="19"/>
      <c r="R1012" s="19"/>
      <c r="S1012" s="19"/>
    </row>
    <row r="1013" spans="16:19" x14ac:dyDescent="0.3">
      <c r="P1013" s="19"/>
      <c r="Q1013" s="19"/>
      <c r="R1013" s="19"/>
      <c r="S1013" s="19"/>
    </row>
    <row r="1014" spans="16:19" x14ac:dyDescent="0.3">
      <c r="P1014" s="19"/>
      <c r="Q1014" s="19"/>
      <c r="R1014" s="19"/>
      <c r="S1014" s="19"/>
    </row>
    <row r="1015" spans="16:19" x14ac:dyDescent="0.3">
      <c r="P1015" s="19"/>
      <c r="Q1015" s="19"/>
      <c r="R1015" s="19"/>
      <c r="S1015" s="19"/>
    </row>
    <row r="1016" spans="16:19" x14ac:dyDescent="0.3">
      <c r="P1016" s="19"/>
      <c r="Q1016" s="19"/>
      <c r="R1016" s="19"/>
      <c r="S1016" s="19"/>
    </row>
    <row r="1017" spans="16:19" x14ac:dyDescent="0.3">
      <c r="P1017" s="19"/>
      <c r="Q1017" s="19"/>
      <c r="R1017" s="19"/>
      <c r="S1017" s="19"/>
    </row>
    <row r="1018" spans="16:19" x14ac:dyDescent="0.3">
      <c r="P1018" s="19"/>
      <c r="Q1018" s="19"/>
      <c r="R1018" s="19"/>
      <c r="S1018" s="19"/>
    </row>
    <row r="1019" spans="16:19" x14ac:dyDescent="0.3">
      <c r="P1019" s="19"/>
      <c r="Q1019" s="19"/>
      <c r="R1019" s="19"/>
      <c r="S1019" s="19"/>
    </row>
    <row r="1020" spans="16:19" x14ac:dyDescent="0.3">
      <c r="P1020" s="19"/>
      <c r="Q1020" s="19"/>
      <c r="R1020" s="19"/>
      <c r="S1020" s="19"/>
    </row>
    <row r="1021" spans="16:19" x14ac:dyDescent="0.3">
      <c r="P1021" s="19"/>
      <c r="Q1021" s="19"/>
      <c r="R1021" s="19"/>
      <c r="S1021" s="19"/>
    </row>
    <row r="1022" spans="16:19" x14ac:dyDescent="0.3">
      <c r="P1022" s="19"/>
      <c r="Q1022" s="19"/>
      <c r="R1022" s="19"/>
      <c r="S1022" s="19"/>
    </row>
    <row r="1023" spans="16:19" x14ac:dyDescent="0.3">
      <c r="P1023" s="19"/>
      <c r="Q1023" s="19"/>
      <c r="R1023" s="19"/>
      <c r="S1023" s="19"/>
    </row>
    <row r="1024" spans="16:19" x14ac:dyDescent="0.3">
      <c r="P1024" s="19"/>
      <c r="Q1024" s="19"/>
      <c r="R1024" s="19"/>
      <c r="S1024" s="19"/>
    </row>
  </sheetData>
  <sheetProtection algorithmName="SHA-512" hashValue="79zKi0QDUF164U0cVnqjCtixShSu6SAxRTfPHj71Mujuq6BdvdUq7RrJK5dz7G+HlMM8j7/2c+v9pmO/mzpJtQ==" saltValue="cvXKEITnHDS8IM3bKztSoA==" spinCount="100000" sheet="1" objects="1" scenarios="1"/>
  <protectedRanges>
    <protectedRange sqref="D6:D521" name="Range1"/>
    <protectedRange sqref="G6:G521" name="Range2"/>
  </protectedRanges>
  <autoFilter ref="A3:Z3" xr:uid="{00000000-0001-0000-0200-000000000000}"/>
  <mergeCells count="69">
    <mergeCell ref="A1:G1"/>
    <mergeCell ref="B394:G394"/>
    <mergeCell ref="B403:G403"/>
    <mergeCell ref="B407:G407"/>
    <mergeCell ref="B320:G320"/>
    <mergeCell ref="B323:G323"/>
    <mergeCell ref="B324:G324"/>
    <mergeCell ref="B350:G350"/>
    <mergeCell ref="B256:G256"/>
    <mergeCell ref="B258:G258"/>
    <mergeCell ref="B268:G268"/>
    <mergeCell ref="B275:G275"/>
    <mergeCell ref="B317:G317"/>
    <mergeCell ref="B231:G231"/>
    <mergeCell ref="B237:G237"/>
    <mergeCell ref="B250:G250"/>
    <mergeCell ref="B416:G416"/>
    <mergeCell ref="B372:G372"/>
    <mergeCell ref="B283:G283"/>
    <mergeCell ref="B284:G284"/>
    <mergeCell ref="B389:G389"/>
    <mergeCell ref="B388:G388"/>
    <mergeCell ref="B229:G229"/>
    <mergeCell ref="B236:G236"/>
    <mergeCell ref="B191:G191"/>
    <mergeCell ref="B194:G194"/>
    <mergeCell ref="B214:G214"/>
    <mergeCell ref="B226:G226"/>
    <mergeCell ref="B206:G206"/>
    <mergeCell ref="B190:G190"/>
    <mergeCell ref="B135:G135"/>
    <mergeCell ref="B147:G147"/>
    <mergeCell ref="B160:G160"/>
    <mergeCell ref="B166:G166"/>
    <mergeCell ref="B141:G141"/>
    <mergeCell ref="B176:G176"/>
    <mergeCell ref="A2:F2"/>
    <mergeCell ref="B4:G4"/>
    <mergeCell ref="B5:G5"/>
    <mergeCell ref="B19:G19"/>
    <mergeCell ref="B455:G455"/>
    <mergeCell ref="B38:G38"/>
    <mergeCell ref="B40:G40"/>
    <mergeCell ref="B64:G64"/>
    <mergeCell ref="B66:G66"/>
    <mergeCell ref="B67:G67"/>
    <mergeCell ref="B81:G81"/>
    <mergeCell ref="B90:G90"/>
    <mergeCell ref="B97:G97"/>
    <mergeCell ref="B105:G105"/>
    <mergeCell ref="B111:G111"/>
    <mergeCell ref="B112:G112"/>
    <mergeCell ref="A524:C524"/>
    <mergeCell ref="B526:C526"/>
    <mergeCell ref="B481:G481"/>
    <mergeCell ref="B485:G485"/>
    <mergeCell ref="B494:G494"/>
    <mergeCell ref="B495:G495"/>
    <mergeCell ref="B506:G506"/>
    <mergeCell ref="B508:G508"/>
    <mergeCell ref="B514:G514"/>
    <mergeCell ref="B471:G471"/>
    <mergeCell ref="B491:G491"/>
    <mergeCell ref="B427:G427"/>
    <mergeCell ref="B442:G442"/>
    <mergeCell ref="B444:G444"/>
    <mergeCell ref="B446:G446"/>
    <mergeCell ref="B441:G441"/>
    <mergeCell ref="B475:G475"/>
  </mergeCells>
  <dataValidations count="1">
    <dataValidation type="list" allowBlank="1" showInputMessage="1" showErrorMessage="1" sqref="D1:D1048576" xr:uid="{6E786B8C-971E-42C4-BE65-B0301D289909}">
      <formula1>"0,1,2"</formula1>
    </dataValidation>
  </dataValidations>
  <pageMargins left="0.7" right="0.7" top="0.75" bottom="0.75" header="0" footer="0"/>
  <pageSetup paperSize="9" scale="2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3A5E7-56AB-4047-AB07-C83371209DEC}">
  <dimension ref="A1:Y639"/>
  <sheetViews>
    <sheetView zoomScale="38" zoomScaleNormal="10" workbookViewId="0">
      <selection activeCell="C123" sqref="C123"/>
    </sheetView>
  </sheetViews>
  <sheetFormatPr defaultColWidth="14.453125" defaultRowHeight="15.5" x14ac:dyDescent="0.35"/>
  <cols>
    <col min="1" max="1" width="29.26953125" style="242" customWidth="1"/>
    <col min="2" max="2" width="54.453125" style="242" customWidth="1"/>
    <col min="3" max="3" width="58.26953125" style="242" customWidth="1"/>
    <col min="4" max="4" width="26.453125" style="242" customWidth="1"/>
    <col min="5" max="5" width="30.08984375" style="242" customWidth="1"/>
    <col min="6" max="6" width="58.08984375" style="242" customWidth="1"/>
    <col min="7" max="7" width="76.36328125" style="288" customWidth="1"/>
    <col min="8" max="8" width="16.7265625" style="286" hidden="1" customWidth="1"/>
    <col min="9" max="9" width="17.26953125" style="481" hidden="1" customWidth="1"/>
    <col min="10" max="10" width="43" style="286" hidden="1" customWidth="1"/>
    <col min="11" max="11" width="43" style="288" customWidth="1"/>
    <col min="12" max="25" width="9.08984375" style="242" customWidth="1"/>
    <col min="26" max="16384" width="14.453125" style="242"/>
  </cols>
  <sheetData>
    <row r="1" spans="1:25" ht="23.5" x14ac:dyDescent="0.3">
      <c r="A1" s="724" t="s">
        <v>4319</v>
      </c>
      <c r="B1" s="725"/>
      <c r="C1" s="725"/>
      <c r="D1" s="725"/>
      <c r="E1" s="725"/>
      <c r="F1" s="726"/>
      <c r="G1" s="535"/>
      <c r="H1" s="334"/>
      <c r="I1" s="477"/>
      <c r="J1" s="305"/>
      <c r="K1" s="249"/>
      <c r="L1" s="244"/>
      <c r="M1" s="244"/>
      <c r="N1" s="244"/>
      <c r="O1" s="244"/>
      <c r="P1" s="244"/>
      <c r="Q1" s="244"/>
      <c r="R1" s="244"/>
      <c r="S1" s="244"/>
      <c r="T1" s="244"/>
      <c r="U1" s="244"/>
      <c r="V1" s="244"/>
      <c r="W1" s="244"/>
      <c r="X1" s="244"/>
      <c r="Y1" s="244"/>
    </row>
    <row r="2" spans="1:25" ht="23.5" x14ac:dyDescent="0.3">
      <c r="A2" s="727" t="s">
        <v>1678</v>
      </c>
      <c r="B2" s="725"/>
      <c r="C2" s="725"/>
      <c r="D2" s="725"/>
      <c r="E2" s="725"/>
      <c r="F2" s="726"/>
      <c r="G2" s="587" t="b">
        <f>'Hospital Score'!C7</f>
        <v>1</v>
      </c>
      <c r="H2" s="305"/>
      <c r="I2" s="478"/>
      <c r="J2" s="305"/>
      <c r="K2" s="249"/>
      <c r="L2" s="244"/>
      <c r="M2" s="244"/>
      <c r="N2" s="244"/>
      <c r="O2" s="244"/>
      <c r="P2" s="244"/>
      <c r="Q2" s="244"/>
      <c r="R2" s="244"/>
      <c r="S2" s="244"/>
      <c r="T2" s="244"/>
      <c r="U2" s="244"/>
      <c r="V2" s="244"/>
      <c r="W2" s="244"/>
      <c r="X2" s="244"/>
      <c r="Y2" s="244"/>
    </row>
    <row r="3" spans="1:25" s="243" customFormat="1" ht="23.5" hidden="1" x14ac:dyDescent="0.35">
      <c r="A3" s="728" t="s">
        <v>3562</v>
      </c>
      <c r="B3" s="729"/>
      <c r="C3" s="729"/>
      <c r="D3" s="729"/>
      <c r="E3" s="729"/>
      <c r="F3" s="730"/>
      <c r="G3" s="536"/>
      <c r="H3" s="536"/>
      <c r="I3" s="536"/>
      <c r="J3" s="305"/>
      <c r="K3" s="305"/>
      <c r="L3" s="291"/>
      <c r="M3" s="291"/>
      <c r="N3" s="291"/>
      <c r="O3" s="291"/>
      <c r="P3" s="291"/>
      <c r="Q3" s="291"/>
      <c r="R3" s="291"/>
      <c r="S3" s="291"/>
      <c r="T3" s="291"/>
      <c r="U3" s="291"/>
      <c r="V3" s="291"/>
      <c r="W3" s="291"/>
      <c r="X3" s="291"/>
      <c r="Y3" s="291"/>
    </row>
    <row r="4" spans="1:25" s="243" customFormat="1" ht="23.5" hidden="1" x14ac:dyDescent="0.35">
      <c r="A4" s="731" t="s">
        <v>3563</v>
      </c>
      <c r="B4" s="730"/>
      <c r="C4" s="732"/>
      <c r="D4" s="729"/>
      <c r="E4" s="730"/>
      <c r="F4" s="292" t="s">
        <v>3564</v>
      </c>
      <c r="G4" s="536"/>
      <c r="H4" s="537"/>
      <c r="I4" s="538"/>
      <c r="J4" s="305"/>
      <c r="K4" s="305"/>
      <c r="L4" s="291"/>
      <c r="M4" s="291"/>
      <c r="N4" s="291"/>
      <c r="O4" s="291"/>
      <c r="P4" s="291"/>
      <c r="Q4" s="291"/>
      <c r="R4" s="291"/>
      <c r="S4" s="291"/>
      <c r="T4" s="291"/>
      <c r="U4" s="291"/>
      <c r="V4" s="291"/>
      <c r="W4" s="291"/>
      <c r="X4" s="291"/>
      <c r="Y4" s="291"/>
    </row>
    <row r="5" spans="1:25" s="243" customFormat="1" ht="23.5" hidden="1" x14ac:dyDescent="0.35">
      <c r="A5" s="733" t="s">
        <v>3565</v>
      </c>
      <c r="B5" s="730"/>
      <c r="C5" s="732"/>
      <c r="D5" s="729"/>
      <c r="E5" s="730"/>
      <c r="F5" s="292" t="s">
        <v>3566</v>
      </c>
      <c r="G5" s="536"/>
      <c r="H5" s="537"/>
      <c r="I5" s="538"/>
      <c r="J5" s="305"/>
      <c r="K5" s="305"/>
      <c r="L5" s="291"/>
      <c r="M5" s="291"/>
      <c r="N5" s="291"/>
      <c r="O5" s="291"/>
      <c r="P5" s="291"/>
      <c r="Q5" s="291"/>
      <c r="R5" s="291"/>
      <c r="S5" s="291"/>
      <c r="T5" s="291"/>
      <c r="U5" s="291"/>
      <c r="V5" s="291"/>
      <c r="W5" s="291"/>
      <c r="X5" s="291"/>
      <c r="Y5" s="291"/>
    </row>
    <row r="6" spans="1:25" s="243" customFormat="1" ht="23.5" hidden="1" x14ac:dyDescent="0.35">
      <c r="A6" s="733" t="s">
        <v>3567</v>
      </c>
      <c r="B6" s="730"/>
      <c r="C6" s="732"/>
      <c r="D6" s="729"/>
      <c r="E6" s="730"/>
      <c r="F6" s="292" t="s">
        <v>3568</v>
      </c>
      <c r="G6" s="536"/>
      <c r="H6" s="537"/>
      <c r="I6" s="538"/>
      <c r="J6" s="305"/>
      <c r="K6" s="305"/>
      <c r="L6" s="291"/>
      <c r="M6" s="291"/>
      <c r="N6" s="291"/>
      <c r="O6" s="291"/>
      <c r="P6" s="291"/>
      <c r="Q6" s="291"/>
      <c r="R6" s="291"/>
      <c r="S6" s="291"/>
      <c r="T6" s="291"/>
      <c r="U6" s="291"/>
      <c r="V6" s="291"/>
      <c r="W6" s="291"/>
      <c r="X6" s="291"/>
      <c r="Y6" s="291"/>
    </row>
    <row r="7" spans="1:25" s="243" customFormat="1" ht="23.5" hidden="1" x14ac:dyDescent="0.35">
      <c r="A7" s="737" t="s">
        <v>1820</v>
      </c>
      <c r="B7" s="738"/>
      <c r="C7" s="738"/>
      <c r="D7" s="738"/>
      <c r="E7" s="738"/>
      <c r="F7" s="738"/>
      <c r="G7" s="738"/>
      <c r="H7" s="738"/>
      <c r="I7" s="738"/>
      <c r="J7" s="305"/>
      <c r="K7" s="305"/>
      <c r="L7" s="291"/>
      <c r="M7" s="291"/>
      <c r="N7" s="291"/>
      <c r="O7" s="291"/>
      <c r="P7" s="291"/>
      <c r="Q7" s="291"/>
      <c r="R7" s="291"/>
      <c r="S7" s="291"/>
      <c r="T7" s="291"/>
      <c r="U7" s="291"/>
      <c r="V7" s="291"/>
      <c r="W7" s="291"/>
      <c r="X7" s="291"/>
      <c r="Y7" s="291"/>
    </row>
    <row r="8" spans="1:25" s="243" customFormat="1" ht="23.5" hidden="1" x14ac:dyDescent="0.35">
      <c r="A8" s="739" t="s">
        <v>999</v>
      </c>
      <c r="B8" s="729"/>
      <c r="C8" s="729"/>
      <c r="D8" s="729"/>
      <c r="E8" s="730"/>
      <c r="F8" s="734" t="s">
        <v>4320</v>
      </c>
      <c r="G8" s="729"/>
      <c r="H8" s="729"/>
      <c r="I8" s="729"/>
      <c r="J8" s="305"/>
      <c r="K8" s="305"/>
      <c r="L8" s="291"/>
      <c r="M8" s="291"/>
      <c r="N8" s="291"/>
      <c r="O8" s="291"/>
      <c r="P8" s="291"/>
      <c r="Q8" s="291"/>
      <c r="R8" s="291"/>
      <c r="S8" s="291"/>
      <c r="T8" s="291"/>
      <c r="U8" s="291"/>
      <c r="V8" s="291"/>
      <c r="W8" s="291"/>
      <c r="X8" s="291"/>
      <c r="Y8" s="291"/>
    </row>
    <row r="9" spans="1:25" s="243" customFormat="1" ht="57" hidden="1" customHeight="1" x14ac:dyDescent="0.35">
      <c r="A9" s="293" t="s">
        <v>1000</v>
      </c>
      <c r="B9" s="294" t="s">
        <v>1001</v>
      </c>
      <c r="C9" s="734">
        <f t="shared" ref="C9:C16" si="0">D431</f>
        <v>0.5</v>
      </c>
      <c r="D9" s="729"/>
      <c r="E9" s="730"/>
      <c r="F9" s="740">
        <f>D439</f>
        <v>0.5</v>
      </c>
      <c r="G9" s="741"/>
      <c r="H9" s="539"/>
      <c r="I9" s="539"/>
      <c r="J9" s="305"/>
      <c r="K9" s="305"/>
      <c r="L9" s="291"/>
      <c r="M9" s="291"/>
      <c r="N9" s="291"/>
      <c r="O9" s="291"/>
      <c r="P9" s="291"/>
      <c r="Q9" s="291"/>
      <c r="R9" s="291"/>
      <c r="S9" s="291"/>
      <c r="T9" s="291"/>
      <c r="U9" s="291"/>
      <c r="V9" s="291"/>
      <c r="W9" s="291"/>
      <c r="X9" s="291"/>
      <c r="Y9" s="291"/>
    </row>
    <row r="10" spans="1:25" s="243" customFormat="1" ht="48.75" hidden="1" customHeight="1" x14ac:dyDescent="0.35">
      <c r="A10" s="293" t="s">
        <v>1002</v>
      </c>
      <c r="B10" s="294" t="s">
        <v>1003</v>
      </c>
      <c r="C10" s="734">
        <f t="shared" si="0"/>
        <v>0.5</v>
      </c>
      <c r="D10" s="729"/>
      <c r="E10" s="730"/>
      <c r="F10" s="742"/>
      <c r="G10" s="743"/>
      <c r="H10" s="540"/>
      <c r="I10" s="540"/>
      <c r="J10" s="305"/>
      <c r="K10" s="305"/>
      <c r="L10" s="291"/>
      <c r="M10" s="291"/>
      <c r="N10" s="291"/>
      <c r="O10" s="291"/>
      <c r="P10" s="291"/>
      <c r="Q10" s="291"/>
      <c r="R10" s="291"/>
      <c r="S10" s="291"/>
      <c r="T10" s="291"/>
      <c r="U10" s="291"/>
      <c r="V10" s="291"/>
      <c r="W10" s="291"/>
      <c r="X10" s="291"/>
      <c r="Y10" s="291"/>
    </row>
    <row r="11" spans="1:25" s="243" customFormat="1" ht="42" hidden="1" customHeight="1" x14ac:dyDescent="0.35">
      <c r="A11" s="293" t="s">
        <v>1004</v>
      </c>
      <c r="B11" s="294" t="s">
        <v>1005</v>
      </c>
      <c r="C11" s="734">
        <f t="shared" si="0"/>
        <v>0.5</v>
      </c>
      <c r="D11" s="729"/>
      <c r="E11" s="730"/>
      <c r="F11" s="742"/>
      <c r="G11" s="743"/>
      <c r="H11" s="540"/>
      <c r="I11" s="540"/>
      <c r="J11" s="305"/>
      <c r="K11" s="305"/>
      <c r="L11" s="291"/>
      <c r="M11" s="291"/>
      <c r="N11" s="291"/>
      <c r="O11" s="291"/>
      <c r="P11" s="291"/>
      <c r="Q11" s="291"/>
      <c r="R11" s="291"/>
      <c r="S11" s="291"/>
      <c r="T11" s="291"/>
      <c r="U11" s="291"/>
      <c r="V11" s="291"/>
      <c r="W11" s="291"/>
      <c r="X11" s="291"/>
      <c r="Y11" s="291"/>
    </row>
    <row r="12" spans="1:25" s="243" customFormat="1" ht="50.25" hidden="1" customHeight="1" x14ac:dyDescent="0.35">
      <c r="A12" s="293" t="s">
        <v>1006</v>
      </c>
      <c r="B12" s="294" t="s">
        <v>1007</v>
      </c>
      <c r="C12" s="734">
        <f t="shared" si="0"/>
        <v>0.5</v>
      </c>
      <c r="D12" s="729"/>
      <c r="E12" s="730"/>
      <c r="F12" s="742"/>
      <c r="G12" s="743"/>
      <c r="H12" s="540"/>
      <c r="I12" s="540"/>
      <c r="J12" s="305"/>
      <c r="K12" s="305"/>
      <c r="L12" s="291"/>
      <c r="M12" s="291"/>
      <c r="N12" s="291"/>
      <c r="O12" s="291"/>
      <c r="P12" s="291"/>
      <c r="Q12" s="291"/>
      <c r="R12" s="291"/>
      <c r="S12" s="291"/>
      <c r="T12" s="291"/>
      <c r="U12" s="291"/>
      <c r="V12" s="291"/>
      <c r="W12" s="291"/>
      <c r="X12" s="291"/>
      <c r="Y12" s="291"/>
    </row>
    <row r="13" spans="1:25" s="243" customFormat="1" ht="42" hidden="1" customHeight="1" x14ac:dyDescent="0.35">
      <c r="A13" s="293" t="s">
        <v>1008</v>
      </c>
      <c r="B13" s="294" t="s">
        <v>1009</v>
      </c>
      <c r="C13" s="734">
        <f t="shared" si="0"/>
        <v>0.5</v>
      </c>
      <c r="D13" s="729"/>
      <c r="E13" s="730"/>
      <c r="F13" s="742"/>
      <c r="G13" s="743"/>
      <c r="H13" s="540"/>
      <c r="I13" s="540"/>
      <c r="J13" s="305"/>
      <c r="K13" s="305"/>
      <c r="L13" s="291"/>
      <c r="M13" s="291"/>
      <c r="N13" s="291"/>
      <c r="O13" s="291"/>
      <c r="P13" s="291"/>
      <c r="Q13" s="291"/>
      <c r="R13" s="291"/>
      <c r="S13" s="291"/>
      <c r="T13" s="291"/>
      <c r="U13" s="291"/>
      <c r="V13" s="291"/>
      <c r="W13" s="291"/>
      <c r="X13" s="291"/>
      <c r="Y13" s="291"/>
    </row>
    <row r="14" spans="1:25" s="243" customFormat="1" ht="43.5" hidden="1" customHeight="1" x14ac:dyDescent="0.35">
      <c r="A14" s="293" t="s">
        <v>1010</v>
      </c>
      <c r="B14" s="294" t="s">
        <v>12</v>
      </c>
      <c r="C14" s="734">
        <f t="shared" si="0"/>
        <v>0.5</v>
      </c>
      <c r="D14" s="729"/>
      <c r="E14" s="730"/>
      <c r="F14" s="742"/>
      <c r="G14" s="743"/>
      <c r="H14" s="540"/>
      <c r="I14" s="540"/>
      <c r="J14" s="305"/>
      <c r="K14" s="305"/>
      <c r="L14" s="291"/>
      <c r="M14" s="291"/>
      <c r="N14" s="291"/>
      <c r="O14" s="291"/>
      <c r="P14" s="291"/>
      <c r="Q14" s="291"/>
      <c r="R14" s="291"/>
      <c r="S14" s="291"/>
      <c r="T14" s="291"/>
      <c r="U14" s="291"/>
      <c r="V14" s="291"/>
      <c r="W14" s="291"/>
      <c r="X14" s="291"/>
      <c r="Y14" s="291"/>
    </row>
    <row r="15" spans="1:25" s="243" customFormat="1" ht="45" hidden="1" customHeight="1" x14ac:dyDescent="0.35">
      <c r="A15" s="293" t="s">
        <v>1011</v>
      </c>
      <c r="B15" s="294" t="s">
        <v>1012</v>
      </c>
      <c r="C15" s="734">
        <f t="shared" si="0"/>
        <v>0.5</v>
      </c>
      <c r="D15" s="729"/>
      <c r="E15" s="730"/>
      <c r="F15" s="742"/>
      <c r="G15" s="743"/>
      <c r="H15" s="540"/>
      <c r="I15" s="540"/>
      <c r="J15" s="305"/>
      <c r="K15" s="305"/>
      <c r="L15" s="291"/>
      <c r="M15" s="291"/>
      <c r="N15" s="291"/>
      <c r="O15" s="291"/>
      <c r="P15" s="291"/>
      <c r="Q15" s="291"/>
      <c r="R15" s="291"/>
      <c r="S15" s="291"/>
      <c r="T15" s="291"/>
      <c r="U15" s="291"/>
      <c r="V15" s="291"/>
      <c r="W15" s="291"/>
      <c r="X15" s="291"/>
      <c r="Y15" s="291"/>
    </row>
    <row r="16" spans="1:25" s="243" customFormat="1" ht="51.75" hidden="1" customHeight="1" x14ac:dyDescent="0.35">
      <c r="A16" s="293" t="s">
        <v>1013</v>
      </c>
      <c r="B16" s="294" t="s">
        <v>1014</v>
      </c>
      <c r="C16" s="734">
        <f t="shared" si="0"/>
        <v>0.5</v>
      </c>
      <c r="D16" s="729"/>
      <c r="E16" s="730"/>
      <c r="F16" s="744"/>
      <c r="G16" s="745"/>
      <c r="H16" s="541"/>
      <c r="I16" s="541"/>
      <c r="J16" s="305"/>
      <c r="K16" s="305"/>
      <c r="L16" s="291"/>
      <c r="M16" s="291"/>
      <c r="N16" s="291"/>
      <c r="O16" s="291"/>
      <c r="P16" s="291"/>
      <c r="Q16" s="291"/>
      <c r="R16" s="291"/>
      <c r="S16" s="291"/>
      <c r="T16" s="291"/>
      <c r="U16" s="291"/>
      <c r="V16" s="291"/>
      <c r="W16" s="291"/>
      <c r="X16" s="291"/>
      <c r="Y16" s="291"/>
    </row>
    <row r="17" spans="1:25" s="243" customFormat="1" ht="23.5" hidden="1" x14ac:dyDescent="0.35">
      <c r="A17" s="295"/>
      <c r="B17" s="296"/>
      <c r="C17" s="296"/>
      <c r="D17" s="296"/>
      <c r="E17" s="297"/>
      <c r="F17" s="296"/>
      <c r="G17" s="542"/>
      <c r="H17" s="543"/>
      <c r="I17" s="543"/>
      <c r="J17" s="305"/>
      <c r="K17" s="305"/>
      <c r="L17" s="291"/>
      <c r="M17" s="291"/>
      <c r="N17" s="291"/>
      <c r="O17" s="291"/>
      <c r="P17" s="291"/>
      <c r="Q17" s="291"/>
      <c r="R17" s="291"/>
      <c r="S17" s="291"/>
      <c r="T17" s="291"/>
      <c r="U17" s="291"/>
      <c r="V17" s="291"/>
      <c r="W17" s="291"/>
      <c r="X17" s="291"/>
      <c r="Y17" s="291"/>
    </row>
    <row r="18" spans="1:25" s="243" customFormat="1" ht="23.5" hidden="1" x14ac:dyDescent="0.35">
      <c r="A18" s="291"/>
      <c r="B18" s="735" t="s">
        <v>3569</v>
      </c>
      <c r="C18" s="729"/>
      <c r="D18" s="729"/>
      <c r="E18" s="729"/>
      <c r="F18" s="729"/>
      <c r="G18" s="730"/>
      <c r="H18" s="544"/>
      <c r="I18" s="545"/>
      <c r="J18" s="305"/>
      <c r="K18" s="305"/>
      <c r="L18" s="291"/>
      <c r="M18" s="291"/>
      <c r="N18" s="291"/>
      <c r="O18" s="291"/>
      <c r="P18" s="291"/>
      <c r="Q18" s="291"/>
      <c r="R18" s="291"/>
      <c r="S18" s="291"/>
      <c r="T18" s="291"/>
      <c r="U18" s="291"/>
      <c r="V18" s="291"/>
      <c r="W18" s="291"/>
      <c r="X18" s="291"/>
      <c r="Y18" s="291"/>
    </row>
    <row r="19" spans="1:25" s="243" customFormat="1" ht="23.5" hidden="1" x14ac:dyDescent="0.35">
      <c r="A19" s="299">
        <v>1</v>
      </c>
      <c r="B19" s="736"/>
      <c r="C19" s="729"/>
      <c r="D19" s="729"/>
      <c r="E19" s="729"/>
      <c r="F19" s="729"/>
      <c r="G19" s="730"/>
      <c r="H19" s="546"/>
      <c r="I19" s="547"/>
      <c r="J19" s="305"/>
      <c r="K19" s="305"/>
      <c r="L19" s="291"/>
      <c r="M19" s="291"/>
      <c r="N19" s="291"/>
      <c r="O19" s="291"/>
      <c r="P19" s="291"/>
      <c r="Q19" s="291"/>
      <c r="R19" s="291"/>
      <c r="S19" s="291"/>
      <c r="T19" s="291"/>
      <c r="U19" s="291"/>
      <c r="V19" s="291"/>
      <c r="W19" s="291"/>
      <c r="X19" s="291"/>
      <c r="Y19" s="291"/>
    </row>
    <row r="20" spans="1:25" s="243" customFormat="1" ht="23.5" hidden="1" x14ac:dyDescent="0.35">
      <c r="A20" s="299">
        <v>2</v>
      </c>
      <c r="B20" s="736"/>
      <c r="C20" s="729"/>
      <c r="D20" s="729"/>
      <c r="E20" s="729"/>
      <c r="F20" s="729"/>
      <c r="G20" s="730"/>
      <c r="H20" s="546"/>
      <c r="I20" s="547"/>
      <c r="J20" s="305"/>
      <c r="K20" s="305"/>
      <c r="L20" s="291"/>
      <c r="M20" s="291"/>
      <c r="N20" s="291"/>
      <c r="O20" s="291"/>
      <c r="P20" s="291"/>
      <c r="Q20" s="291"/>
      <c r="R20" s="291"/>
      <c r="S20" s="291"/>
      <c r="T20" s="291"/>
      <c r="U20" s="291"/>
      <c r="V20" s="291"/>
      <c r="W20" s="291"/>
      <c r="X20" s="291"/>
      <c r="Y20" s="291"/>
    </row>
    <row r="21" spans="1:25" s="243" customFormat="1" ht="15.75" hidden="1" customHeight="1" x14ac:dyDescent="0.35">
      <c r="A21" s="299">
        <v>3</v>
      </c>
      <c r="B21" s="736"/>
      <c r="C21" s="729"/>
      <c r="D21" s="729"/>
      <c r="E21" s="729"/>
      <c r="F21" s="729"/>
      <c r="G21" s="730"/>
      <c r="H21" s="546"/>
      <c r="I21" s="547"/>
      <c r="J21" s="305"/>
      <c r="K21" s="305"/>
      <c r="L21" s="291"/>
      <c r="M21" s="291"/>
      <c r="N21" s="291"/>
      <c r="O21" s="291"/>
      <c r="P21" s="291"/>
      <c r="Q21" s="291"/>
      <c r="R21" s="291"/>
      <c r="S21" s="291"/>
      <c r="T21" s="291"/>
      <c r="U21" s="291"/>
      <c r="V21" s="291"/>
      <c r="W21" s="291"/>
      <c r="X21" s="291"/>
      <c r="Y21" s="291"/>
    </row>
    <row r="22" spans="1:25" s="243" customFormat="1" ht="15.75" hidden="1" customHeight="1" x14ac:dyDescent="0.35">
      <c r="A22" s="299">
        <v>4</v>
      </c>
      <c r="B22" s="736"/>
      <c r="C22" s="729"/>
      <c r="D22" s="729"/>
      <c r="E22" s="729"/>
      <c r="F22" s="729"/>
      <c r="G22" s="730"/>
      <c r="H22" s="546"/>
      <c r="I22" s="547"/>
      <c r="J22" s="305"/>
      <c r="K22" s="305"/>
      <c r="L22" s="291"/>
      <c r="M22" s="291"/>
      <c r="N22" s="291"/>
      <c r="O22" s="291"/>
      <c r="P22" s="291"/>
      <c r="Q22" s="291"/>
      <c r="R22" s="291"/>
      <c r="S22" s="291"/>
      <c r="T22" s="291"/>
      <c r="U22" s="291"/>
      <c r="V22" s="291"/>
      <c r="W22" s="291"/>
      <c r="X22" s="291"/>
      <c r="Y22" s="291"/>
    </row>
    <row r="23" spans="1:25" s="243" customFormat="1" ht="15.75" hidden="1" customHeight="1" x14ac:dyDescent="0.35">
      <c r="A23" s="299">
        <v>5</v>
      </c>
      <c r="B23" s="736"/>
      <c r="C23" s="729"/>
      <c r="D23" s="729"/>
      <c r="E23" s="729"/>
      <c r="F23" s="729"/>
      <c r="G23" s="730"/>
      <c r="H23" s="546"/>
      <c r="I23" s="547"/>
      <c r="J23" s="305"/>
      <c r="K23" s="305"/>
      <c r="L23" s="291"/>
      <c r="M23" s="291"/>
      <c r="N23" s="291"/>
      <c r="O23" s="291"/>
      <c r="P23" s="291"/>
      <c r="Q23" s="291"/>
      <c r="R23" s="291"/>
      <c r="S23" s="291"/>
      <c r="T23" s="291"/>
      <c r="U23" s="291"/>
      <c r="V23" s="291"/>
      <c r="W23" s="291"/>
      <c r="X23" s="291"/>
      <c r="Y23" s="291"/>
    </row>
    <row r="24" spans="1:25" s="243" customFormat="1" ht="15.75" hidden="1" customHeight="1" x14ac:dyDescent="0.35">
      <c r="A24" s="300"/>
      <c r="B24" s="298" t="s">
        <v>3570</v>
      </c>
      <c r="C24" s="301"/>
      <c r="D24" s="301"/>
      <c r="E24" s="301"/>
      <c r="F24" s="301"/>
      <c r="G24" s="548"/>
      <c r="H24" s="334"/>
      <c r="I24" s="334"/>
      <c r="J24" s="305"/>
      <c r="K24" s="305"/>
      <c r="L24" s="291"/>
      <c r="M24" s="291"/>
      <c r="N24" s="291"/>
      <c r="O24" s="291"/>
      <c r="P24" s="291"/>
      <c r="Q24" s="291"/>
      <c r="R24" s="291"/>
      <c r="S24" s="291"/>
      <c r="T24" s="291"/>
      <c r="U24" s="291"/>
      <c r="V24" s="291"/>
      <c r="W24" s="291"/>
      <c r="X24" s="291"/>
      <c r="Y24" s="291"/>
    </row>
    <row r="25" spans="1:25" s="243" customFormat="1" ht="15.75" hidden="1" customHeight="1" x14ac:dyDescent="0.35">
      <c r="A25" s="299">
        <v>1</v>
      </c>
      <c r="B25" s="736"/>
      <c r="C25" s="729"/>
      <c r="D25" s="729"/>
      <c r="E25" s="729"/>
      <c r="F25" s="729"/>
      <c r="G25" s="730"/>
      <c r="H25" s="546"/>
      <c r="I25" s="547"/>
      <c r="J25" s="305"/>
      <c r="K25" s="305"/>
      <c r="L25" s="291"/>
      <c r="M25" s="291"/>
      <c r="N25" s="291"/>
      <c r="O25" s="291"/>
      <c r="P25" s="291"/>
      <c r="Q25" s="291"/>
      <c r="R25" s="291"/>
      <c r="S25" s="291"/>
      <c r="T25" s="291"/>
      <c r="U25" s="291"/>
      <c r="V25" s="291"/>
      <c r="W25" s="291"/>
      <c r="X25" s="291"/>
      <c r="Y25" s="291"/>
    </row>
    <row r="26" spans="1:25" s="243" customFormat="1" ht="15.75" hidden="1" customHeight="1" x14ac:dyDescent="0.35">
      <c r="A26" s="299">
        <v>2</v>
      </c>
      <c r="B26" s="736"/>
      <c r="C26" s="729"/>
      <c r="D26" s="729"/>
      <c r="E26" s="729"/>
      <c r="F26" s="729"/>
      <c r="G26" s="730"/>
      <c r="H26" s="546"/>
      <c r="I26" s="547"/>
      <c r="J26" s="305"/>
      <c r="K26" s="305"/>
      <c r="L26" s="291"/>
      <c r="M26" s="291"/>
      <c r="N26" s="291"/>
      <c r="O26" s="291"/>
      <c r="P26" s="291"/>
      <c r="Q26" s="291"/>
      <c r="R26" s="291"/>
      <c r="S26" s="291"/>
      <c r="T26" s="291"/>
      <c r="U26" s="291"/>
      <c r="V26" s="291"/>
      <c r="W26" s="291"/>
      <c r="X26" s="291"/>
      <c r="Y26" s="291"/>
    </row>
    <row r="27" spans="1:25" s="243" customFormat="1" ht="15.75" hidden="1" customHeight="1" x14ac:dyDescent="0.35">
      <c r="A27" s="299">
        <v>3</v>
      </c>
      <c r="B27" s="736"/>
      <c r="C27" s="729"/>
      <c r="D27" s="729"/>
      <c r="E27" s="729"/>
      <c r="F27" s="729"/>
      <c r="G27" s="730"/>
      <c r="H27" s="546"/>
      <c r="I27" s="547"/>
      <c r="J27" s="305"/>
      <c r="K27" s="305"/>
      <c r="L27" s="291"/>
      <c r="M27" s="291"/>
      <c r="N27" s="291"/>
      <c r="O27" s="291"/>
      <c r="P27" s="291"/>
      <c r="Q27" s="291"/>
      <c r="R27" s="291"/>
      <c r="S27" s="291"/>
      <c r="T27" s="291"/>
      <c r="U27" s="291"/>
      <c r="V27" s="291"/>
      <c r="W27" s="291"/>
      <c r="X27" s="291"/>
      <c r="Y27" s="291"/>
    </row>
    <row r="28" spans="1:25" s="243" customFormat="1" ht="15.75" hidden="1" customHeight="1" x14ac:dyDescent="0.35">
      <c r="A28" s="299">
        <v>4</v>
      </c>
      <c r="B28" s="736"/>
      <c r="C28" s="729"/>
      <c r="D28" s="729"/>
      <c r="E28" s="729"/>
      <c r="F28" s="729"/>
      <c r="G28" s="730"/>
      <c r="H28" s="549"/>
      <c r="I28" s="549"/>
      <c r="J28" s="305"/>
      <c r="K28" s="305"/>
      <c r="L28" s="291"/>
      <c r="M28" s="291"/>
      <c r="N28" s="291"/>
      <c r="O28" s="291"/>
      <c r="P28" s="291"/>
      <c r="Q28" s="291"/>
      <c r="R28" s="291"/>
      <c r="S28" s="291"/>
      <c r="T28" s="291"/>
      <c r="U28" s="291"/>
      <c r="V28" s="291"/>
      <c r="W28" s="291"/>
      <c r="X28" s="291"/>
      <c r="Y28" s="291"/>
    </row>
    <row r="29" spans="1:25" s="243" customFormat="1" ht="15.75" hidden="1" customHeight="1" x14ac:dyDescent="0.35">
      <c r="A29" s="299">
        <v>5</v>
      </c>
      <c r="B29" s="736"/>
      <c r="C29" s="729"/>
      <c r="D29" s="729"/>
      <c r="E29" s="729"/>
      <c r="F29" s="729"/>
      <c r="G29" s="730"/>
      <c r="H29" s="549"/>
      <c r="I29" s="549"/>
      <c r="J29" s="305"/>
      <c r="K29" s="305"/>
      <c r="L29" s="291"/>
      <c r="M29" s="291"/>
      <c r="N29" s="291"/>
      <c r="O29" s="291"/>
      <c r="P29" s="291"/>
      <c r="Q29" s="291"/>
      <c r="R29" s="291"/>
      <c r="S29" s="291"/>
      <c r="T29" s="291"/>
      <c r="U29" s="291"/>
      <c r="V29" s="291"/>
      <c r="W29" s="291"/>
      <c r="X29" s="291"/>
      <c r="Y29" s="291"/>
    </row>
    <row r="30" spans="1:25" s="243" customFormat="1" ht="15.75" hidden="1" customHeight="1" x14ac:dyDescent="0.35">
      <c r="A30" s="302"/>
      <c r="B30" s="746" t="s">
        <v>3571</v>
      </c>
      <c r="C30" s="729"/>
      <c r="D30" s="729"/>
      <c r="E30" s="729"/>
      <c r="F30" s="729"/>
      <c r="G30" s="730"/>
      <c r="H30" s="544"/>
      <c r="I30" s="545"/>
      <c r="J30" s="305"/>
      <c r="K30" s="305"/>
      <c r="L30" s="291"/>
      <c r="M30" s="291"/>
      <c r="N30" s="291"/>
      <c r="O30" s="291"/>
      <c r="P30" s="291"/>
      <c r="Q30" s="291"/>
      <c r="R30" s="291"/>
      <c r="S30" s="291"/>
      <c r="T30" s="291"/>
      <c r="U30" s="291"/>
      <c r="V30" s="291"/>
      <c r="W30" s="291"/>
      <c r="X30" s="291"/>
      <c r="Y30" s="291"/>
    </row>
    <row r="31" spans="1:25" s="243" customFormat="1" ht="15.75" hidden="1" customHeight="1" x14ac:dyDescent="0.35">
      <c r="A31" s="299">
        <v>1</v>
      </c>
      <c r="B31" s="736"/>
      <c r="C31" s="729"/>
      <c r="D31" s="729"/>
      <c r="E31" s="729"/>
      <c r="F31" s="729"/>
      <c r="G31" s="730"/>
      <c r="H31" s="546"/>
      <c r="I31" s="547"/>
      <c r="J31" s="305"/>
      <c r="K31" s="305"/>
      <c r="L31" s="291"/>
      <c r="M31" s="291"/>
      <c r="N31" s="291"/>
      <c r="O31" s="291"/>
      <c r="P31" s="291"/>
      <c r="Q31" s="291"/>
      <c r="R31" s="291"/>
      <c r="S31" s="291"/>
      <c r="T31" s="291"/>
      <c r="U31" s="291"/>
      <c r="V31" s="291"/>
      <c r="W31" s="291"/>
      <c r="X31" s="291"/>
      <c r="Y31" s="291"/>
    </row>
    <row r="32" spans="1:25" s="243" customFormat="1" ht="15.75" hidden="1" customHeight="1" x14ac:dyDescent="0.35">
      <c r="A32" s="299">
        <v>2</v>
      </c>
      <c r="B32" s="736"/>
      <c r="C32" s="729"/>
      <c r="D32" s="729"/>
      <c r="E32" s="729"/>
      <c r="F32" s="729"/>
      <c r="G32" s="730"/>
      <c r="H32" s="546"/>
      <c r="I32" s="547"/>
      <c r="J32" s="305"/>
      <c r="K32" s="305"/>
      <c r="L32" s="291"/>
      <c r="M32" s="291"/>
      <c r="N32" s="291"/>
      <c r="O32" s="291"/>
      <c r="P32" s="291"/>
      <c r="Q32" s="291"/>
      <c r="R32" s="291"/>
      <c r="S32" s="291"/>
      <c r="T32" s="291"/>
      <c r="U32" s="291"/>
      <c r="V32" s="291"/>
      <c r="W32" s="291"/>
      <c r="X32" s="291"/>
      <c r="Y32" s="291"/>
    </row>
    <row r="33" spans="1:25" s="243" customFormat="1" ht="15.75" hidden="1" customHeight="1" x14ac:dyDescent="0.35">
      <c r="A33" s="299">
        <v>3</v>
      </c>
      <c r="B33" s="736"/>
      <c r="C33" s="729"/>
      <c r="D33" s="729"/>
      <c r="E33" s="729"/>
      <c r="F33" s="729"/>
      <c r="G33" s="730"/>
      <c r="H33" s="546"/>
      <c r="I33" s="547"/>
      <c r="J33" s="305"/>
      <c r="K33" s="305"/>
      <c r="L33" s="291"/>
      <c r="M33" s="291"/>
      <c r="N33" s="291"/>
      <c r="O33" s="291"/>
      <c r="P33" s="291"/>
      <c r="Q33" s="291"/>
      <c r="R33" s="291"/>
      <c r="S33" s="291"/>
      <c r="T33" s="291"/>
      <c r="U33" s="291"/>
      <c r="V33" s="291"/>
      <c r="W33" s="291"/>
      <c r="X33" s="291"/>
      <c r="Y33" s="291"/>
    </row>
    <row r="34" spans="1:25" s="243" customFormat="1" ht="15.75" hidden="1" customHeight="1" x14ac:dyDescent="0.35">
      <c r="A34" s="299">
        <v>4</v>
      </c>
      <c r="B34" s="736"/>
      <c r="C34" s="729"/>
      <c r="D34" s="729"/>
      <c r="E34" s="729"/>
      <c r="F34" s="729"/>
      <c r="G34" s="730"/>
      <c r="H34" s="546"/>
      <c r="I34" s="547"/>
      <c r="J34" s="305"/>
      <c r="K34" s="305"/>
      <c r="L34" s="291"/>
      <c r="M34" s="291"/>
      <c r="N34" s="291"/>
      <c r="O34" s="291"/>
      <c r="P34" s="291"/>
      <c r="Q34" s="291"/>
      <c r="R34" s="291"/>
      <c r="S34" s="291"/>
      <c r="T34" s="291"/>
      <c r="U34" s="291"/>
      <c r="V34" s="291"/>
      <c r="W34" s="291"/>
      <c r="X34" s="291"/>
      <c r="Y34" s="291"/>
    </row>
    <row r="35" spans="1:25" s="243" customFormat="1" ht="15.75" hidden="1" customHeight="1" x14ac:dyDescent="0.35">
      <c r="A35" s="299">
        <v>5</v>
      </c>
      <c r="B35" s="736"/>
      <c r="C35" s="729"/>
      <c r="D35" s="729"/>
      <c r="E35" s="729"/>
      <c r="F35" s="729"/>
      <c r="G35" s="730"/>
      <c r="H35" s="549"/>
      <c r="I35" s="549"/>
      <c r="J35" s="305"/>
      <c r="K35" s="305"/>
      <c r="L35" s="291"/>
      <c r="M35" s="291"/>
      <c r="N35" s="291"/>
      <c r="O35" s="291"/>
      <c r="P35" s="291"/>
      <c r="Q35" s="291"/>
      <c r="R35" s="291"/>
      <c r="S35" s="291"/>
      <c r="T35" s="291"/>
      <c r="U35" s="291"/>
      <c r="V35" s="291"/>
      <c r="W35" s="291"/>
      <c r="X35" s="291"/>
      <c r="Y35" s="291"/>
    </row>
    <row r="36" spans="1:25" s="243" customFormat="1" ht="15.75" hidden="1" customHeight="1" x14ac:dyDescent="0.35">
      <c r="A36" s="303"/>
      <c r="B36" s="746" t="s">
        <v>3572</v>
      </c>
      <c r="C36" s="729"/>
      <c r="D36" s="729"/>
      <c r="E36" s="729"/>
      <c r="F36" s="729"/>
      <c r="G36" s="730"/>
      <c r="H36" s="549"/>
      <c r="I36" s="549"/>
      <c r="J36" s="305"/>
      <c r="K36" s="305"/>
      <c r="L36" s="291"/>
      <c r="M36" s="291"/>
      <c r="N36" s="291"/>
      <c r="O36" s="291"/>
      <c r="P36" s="291"/>
      <c r="Q36" s="291"/>
      <c r="R36" s="291"/>
      <c r="S36" s="291"/>
      <c r="T36" s="291"/>
      <c r="U36" s="291"/>
      <c r="V36" s="291"/>
      <c r="W36" s="291"/>
      <c r="X36" s="291"/>
      <c r="Y36" s="291"/>
    </row>
    <row r="37" spans="1:25" s="243" customFormat="1" ht="15.75" hidden="1" customHeight="1" x14ac:dyDescent="0.35">
      <c r="A37" s="303"/>
      <c r="B37" s="304" t="s">
        <v>3573</v>
      </c>
      <c r="C37" s="750"/>
      <c r="D37" s="729"/>
      <c r="E37" s="729"/>
      <c r="F37" s="729"/>
      <c r="G37" s="730"/>
      <c r="H37" s="546"/>
      <c r="I37" s="547"/>
      <c r="J37" s="305"/>
      <c r="K37" s="305"/>
      <c r="L37" s="291"/>
      <c r="M37" s="291"/>
      <c r="N37" s="291"/>
      <c r="O37" s="291"/>
      <c r="P37" s="291"/>
      <c r="Q37" s="291"/>
      <c r="R37" s="291"/>
      <c r="S37" s="291"/>
      <c r="T37" s="291"/>
      <c r="U37" s="291"/>
      <c r="V37" s="291"/>
      <c r="W37" s="291"/>
      <c r="X37" s="291"/>
      <c r="Y37" s="291"/>
    </row>
    <row r="38" spans="1:25" s="243" customFormat="1" ht="15.75" hidden="1" customHeight="1" x14ac:dyDescent="0.35">
      <c r="A38" s="751"/>
      <c r="B38" s="738"/>
      <c r="C38" s="738"/>
      <c r="D38" s="738"/>
      <c r="E38" s="738"/>
      <c r="F38" s="738"/>
      <c r="G38" s="741"/>
      <c r="H38" s="310"/>
      <c r="I38" s="310"/>
      <c r="J38" s="305"/>
      <c r="K38" s="305"/>
      <c r="L38" s="291"/>
      <c r="M38" s="291"/>
      <c r="N38" s="291"/>
      <c r="O38" s="291"/>
      <c r="P38" s="291"/>
      <c r="Q38" s="291"/>
      <c r="R38" s="291"/>
      <c r="S38" s="291"/>
      <c r="T38" s="291"/>
      <c r="U38" s="291"/>
      <c r="V38" s="291"/>
      <c r="W38" s="291"/>
      <c r="X38" s="291"/>
      <c r="Y38" s="291"/>
    </row>
    <row r="39" spans="1:25" s="243" customFormat="1" ht="15.75" hidden="1" customHeight="1" x14ac:dyDescent="0.35">
      <c r="A39" s="742"/>
      <c r="B39" s="752"/>
      <c r="C39" s="752"/>
      <c r="D39" s="752"/>
      <c r="E39" s="752"/>
      <c r="F39" s="752"/>
      <c r="G39" s="743"/>
      <c r="H39" s="310"/>
      <c r="I39" s="310"/>
      <c r="J39" s="305"/>
      <c r="K39" s="305"/>
      <c r="L39" s="291"/>
      <c r="M39" s="291"/>
      <c r="N39" s="291"/>
      <c r="O39" s="291"/>
      <c r="P39" s="291"/>
      <c r="Q39" s="291"/>
      <c r="R39" s="291"/>
      <c r="S39" s="291"/>
      <c r="T39" s="291"/>
      <c r="U39" s="291"/>
      <c r="V39" s="291"/>
      <c r="W39" s="291"/>
      <c r="X39" s="291"/>
      <c r="Y39" s="291"/>
    </row>
    <row r="40" spans="1:25" s="243" customFormat="1" ht="15.75" hidden="1" customHeight="1" x14ac:dyDescent="0.35">
      <c r="A40" s="744"/>
      <c r="B40" s="753"/>
      <c r="C40" s="753"/>
      <c r="D40" s="753"/>
      <c r="E40" s="753"/>
      <c r="F40" s="753"/>
      <c r="G40" s="745"/>
      <c r="H40" s="310"/>
      <c r="I40" s="310"/>
      <c r="J40" s="305"/>
      <c r="K40" s="305"/>
      <c r="L40" s="291"/>
      <c r="M40" s="291"/>
      <c r="N40" s="291"/>
      <c r="O40" s="291"/>
      <c r="P40" s="291"/>
      <c r="Q40" s="291"/>
      <c r="R40" s="291"/>
      <c r="S40" s="291"/>
      <c r="T40" s="291"/>
      <c r="U40" s="291"/>
      <c r="V40" s="291"/>
      <c r="W40" s="291"/>
      <c r="X40" s="291"/>
      <c r="Y40" s="291"/>
    </row>
    <row r="41" spans="1:25" ht="30" x14ac:dyDescent="0.3">
      <c r="A41" s="312" t="s">
        <v>1679</v>
      </c>
      <c r="B41" s="285" t="s">
        <v>140</v>
      </c>
      <c r="C41" s="287" t="s">
        <v>1019</v>
      </c>
      <c r="D41" s="285" t="s">
        <v>142</v>
      </c>
      <c r="E41" s="285" t="s">
        <v>143</v>
      </c>
      <c r="F41" s="285" t="s">
        <v>144</v>
      </c>
      <c r="G41" s="285" t="s">
        <v>145</v>
      </c>
      <c r="H41" s="311" t="s">
        <v>1015</v>
      </c>
      <c r="I41" s="479" t="s">
        <v>1016</v>
      </c>
      <c r="J41" s="305" t="s">
        <v>3574</v>
      </c>
      <c r="K41" s="249"/>
      <c r="L41" s="244"/>
      <c r="M41" s="244"/>
      <c r="N41" s="244"/>
      <c r="O41" s="244"/>
      <c r="P41" s="244"/>
      <c r="Q41" s="244"/>
      <c r="R41" s="244"/>
      <c r="S41" s="244"/>
      <c r="T41" s="244"/>
      <c r="U41" s="244"/>
      <c r="V41" s="244"/>
      <c r="W41" s="244"/>
      <c r="X41" s="244"/>
      <c r="Y41" s="244"/>
    </row>
    <row r="42" spans="1:25" ht="23.5" x14ac:dyDescent="0.3">
      <c r="A42" s="313"/>
      <c r="B42" s="747" t="s">
        <v>147</v>
      </c>
      <c r="C42" s="725"/>
      <c r="D42" s="725"/>
      <c r="E42" s="725"/>
      <c r="F42" s="725"/>
      <c r="G42" s="726"/>
      <c r="H42" s="305">
        <f>H43+H45+H55</f>
        <v>11</v>
      </c>
      <c r="I42" s="480">
        <f>I43+I45+I55</f>
        <v>22</v>
      </c>
      <c r="J42" s="305">
        <f t="shared" ref="J42:J43" si="1">H42*100/I42</f>
        <v>50</v>
      </c>
      <c r="K42" s="249"/>
      <c r="L42" s="244"/>
      <c r="M42" s="244"/>
      <c r="N42" s="244"/>
      <c r="O42" s="244"/>
      <c r="P42" s="244"/>
      <c r="Q42" s="244"/>
      <c r="R42" s="244"/>
      <c r="S42" s="244"/>
      <c r="T42" s="244"/>
      <c r="U42" s="244"/>
      <c r="V42" s="244"/>
      <c r="W42" s="244"/>
      <c r="X42" s="244"/>
      <c r="Y42" s="244"/>
    </row>
    <row r="43" spans="1:25" ht="23.5" x14ac:dyDescent="0.3">
      <c r="A43" s="313" t="s">
        <v>16</v>
      </c>
      <c r="B43" s="748" t="s">
        <v>17</v>
      </c>
      <c r="C43" s="725"/>
      <c r="D43" s="725"/>
      <c r="E43" s="725"/>
      <c r="F43" s="725"/>
      <c r="G43" s="726"/>
      <c r="H43" s="305">
        <f>SUM(D44)</f>
        <v>1</v>
      </c>
      <c r="I43" s="480">
        <f>COUNT(D44)*2</f>
        <v>2</v>
      </c>
      <c r="J43" s="305">
        <f t="shared" si="1"/>
        <v>50</v>
      </c>
      <c r="K43" s="249"/>
      <c r="L43" s="244"/>
      <c r="M43" s="244"/>
      <c r="N43" s="244"/>
      <c r="O43" s="244"/>
      <c r="P43" s="244"/>
      <c r="Q43" s="244"/>
      <c r="R43" s="244"/>
      <c r="S43" s="244"/>
      <c r="T43" s="244"/>
      <c r="U43" s="244"/>
      <c r="V43" s="244"/>
      <c r="W43" s="244"/>
      <c r="X43" s="244"/>
      <c r="Y43" s="244"/>
    </row>
    <row r="44" spans="1:25" ht="30" x14ac:dyDescent="0.3">
      <c r="A44" s="314" t="s">
        <v>1054</v>
      </c>
      <c r="B44" s="261" t="s">
        <v>174</v>
      </c>
      <c r="C44" s="259" t="s">
        <v>3575</v>
      </c>
      <c r="D44" s="260">
        <v>1</v>
      </c>
      <c r="E44" s="260" t="s">
        <v>388</v>
      </c>
      <c r="F44" s="261" t="s">
        <v>3576</v>
      </c>
      <c r="G44" s="550"/>
      <c r="H44" s="305"/>
      <c r="I44" s="480"/>
      <c r="J44" s="305"/>
      <c r="K44" s="249"/>
      <c r="L44" s="244"/>
      <c r="M44" s="244"/>
      <c r="N44" s="244"/>
      <c r="O44" s="244"/>
      <c r="P44" s="244"/>
      <c r="Q44" s="244"/>
      <c r="R44" s="244"/>
      <c r="S44" s="244"/>
      <c r="T44" s="244"/>
      <c r="U44" s="244"/>
      <c r="V44" s="244"/>
      <c r="W44" s="244"/>
      <c r="X44" s="244"/>
      <c r="Y44" s="244"/>
    </row>
    <row r="45" spans="1:25" ht="23.5" x14ac:dyDescent="0.3">
      <c r="A45" s="314" t="s">
        <v>18</v>
      </c>
      <c r="B45" s="749" t="s">
        <v>1680</v>
      </c>
      <c r="C45" s="725"/>
      <c r="D45" s="725"/>
      <c r="E45" s="725"/>
      <c r="F45" s="725"/>
      <c r="G45" s="726"/>
      <c r="H45" s="305">
        <f>SUM(D46:D54)</f>
        <v>9</v>
      </c>
      <c r="I45" s="480">
        <f>COUNT(D46:D54)*2</f>
        <v>18</v>
      </c>
      <c r="J45" s="305">
        <f>H45*100/I45</f>
        <v>50</v>
      </c>
      <c r="K45" s="249"/>
      <c r="L45" s="244"/>
      <c r="M45" s="244"/>
      <c r="N45" s="244"/>
      <c r="O45" s="244"/>
      <c r="P45" s="244"/>
      <c r="Q45" s="244"/>
      <c r="R45" s="244"/>
      <c r="S45" s="244"/>
      <c r="T45" s="244"/>
      <c r="U45" s="244"/>
      <c r="V45" s="244"/>
      <c r="W45" s="244"/>
      <c r="X45" s="244"/>
      <c r="Y45" s="244"/>
    </row>
    <row r="46" spans="1:25" ht="30" x14ac:dyDescent="0.3">
      <c r="A46" s="314" t="s">
        <v>1057</v>
      </c>
      <c r="B46" s="261" t="s">
        <v>1058</v>
      </c>
      <c r="C46" s="259" t="s">
        <v>3577</v>
      </c>
      <c r="D46" s="260">
        <v>1</v>
      </c>
      <c r="E46" s="260" t="s">
        <v>176</v>
      </c>
      <c r="F46" s="261" t="s">
        <v>3578</v>
      </c>
      <c r="G46" s="550"/>
      <c r="H46" s="305"/>
      <c r="I46" s="480"/>
      <c r="J46" s="305"/>
      <c r="K46" s="249"/>
      <c r="L46" s="244"/>
      <c r="M46" s="244"/>
      <c r="N46" s="244"/>
      <c r="O46" s="244"/>
      <c r="P46" s="244"/>
      <c r="Q46" s="244"/>
      <c r="R46" s="244"/>
      <c r="S46" s="244"/>
      <c r="T46" s="244"/>
      <c r="U46" s="244"/>
      <c r="V46" s="244"/>
      <c r="W46" s="244"/>
      <c r="X46" s="244"/>
      <c r="Y46" s="244"/>
    </row>
    <row r="47" spans="1:25" ht="23.5" x14ac:dyDescent="0.3">
      <c r="A47" s="314" t="s">
        <v>1070</v>
      </c>
      <c r="B47" s="261" t="s">
        <v>1071</v>
      </c>
      <c r="C47" s="259" t="s">
        <v>3579</v>
      </c>
      <c r="D47" s="260">
        <v>1</v>
      </c>
      <c r="E47" s="260" t="s">
        <v>388</v>
      </c>
      <c r="F47" s="261" t="s">
        <v>4321</v>
      </c>
      <c r="G47" s="551"/>
      <c r="H47" s="305"/>
      <c r="I47" s="480"/>
      <c r="J47" s="305"/>
      <c r="K47" s="249"/>
      <c r="L47" s="244"/>
      <c r="M47" s="244"/>
      <c r="N47" s="244"/>
      <c r="O47" s="244"/>
      <c r="P47" s="244"/>
      <c r="Q47" s="244"/>
      <c r="R47" s="244"/>
      <c r="S47" s="244"/>
      <c r="T47" s="244"/>
      <c r="U47" s="244"/>
      <c r="V47" s="244"/>
      <c r="W47" s="244"/>
      <c r="X47" s="244"/>
      <c r="Y47" s="244"/>
    </row>
    <row r="48" spans="1:25" ht="30" x14ac:dyDescent="0.3">
      <c r="A48" s="314"/>
      <c r="B48" s="261"/>
      <c r="C48" s="259" t="s">
        <v>3580</v>
      </c>
      <c r="D48" s="260">
        <v>1</v>
      </c>
      <c r="E48" s="260" t="s">
        <v>176</v>
      </c>
      <c r="F48" s="261" t="s">
        <v>3581</v>
      </c>
      <c r="G48" s="315"/>
      <c r="H48" s="305"/>
      <c r="I48" s="480"/>
      <c r="J48" s="305"/>
      <c r="K48" s="249"/>
      <c r="L48" s="244"/>
      <c r="M48" s="244"/>
      <c r="N48" s="244"/>
      <c r="O48" s="244"/>
      <c r="P48" s="244"/>
      <c r="Q48" s="244"/>
      <c r="R48" s="244"/>
      <c r="S48" s="244"/>
      <c r="T48" s="244"/>
      <c r="U48" s="244"/>
      <c r="V48" s="244"/>
      <c r="W48" s="244"/>
      <c r="X48" s="244"/>
      <c r="Y48" s="244"/>
    </row>
    <row r="49" spans="1:25" ht="30" x14ac:dyDescent="0.3">
      <c r="A49" s="314"/>
      <c r="B49" s="261"/>
      <c r="C49" s="259" t="s">
        <v>1681</v>
      </c>
      <c r="D49" s="260">
        <v>1</v>
      </c>
      <c r="E49" s="260" t="s">
        <v>176</v>
      </c>
      <c r="F49" s="261" t="s">
        <v>3582</v>
      </c>
      <c r="G49" s="550"/>
      <c r="H49" s="305"/>
      <c r="I49" s="480"/>
      <c r="J49" s="305"/>
      <c r="K49" s="249"/>
      <c r="L49" s="244"/>
      <c r="M49" s="244"/>
      <c r="N49" s="244"/>
      <c r="O49" s="244"/>
      <c r="P49" s="244"/>
      <c r="Q49" s="244"/>
      <c r="R49" s="244"/>
      <c r="S49" s="244"/>
      <c r="T49" s="244"/>
      <c r="U49" s="244"/>
      <c r="V49" s="244"/>
      <c r="W49" s="244"/>
      <c r="X49" s="244"/>
      <c r="Y49" s="244"/>
    </row>
    <row r="50" spans="1:25" ht="30" x14ac:dyDescent="0.3">
      <c r="A50" s="314"/>
      <c r="B50" s="261"/>
      <c r="C50" s="259" t="s">
        <v>1682</v>
      </c>
      <c r="D50" s="260">
        <v>1</v>
      </c>
      <c r="E50" s="260" t="s">
        <v>388</v>
      </c>
      <c r="F50" s="261" t="s">
        <v>3583</v>
      </c>
      <c r="G50" s="550"/>
      <c r="H50" s="305"/>
      <c r="I50" s="480"/>
      <c r="J50" s="305"/>
      <c r="K50" s="249"/>
      <c r="L50" s="244"/>
      <c r="M50" s="244"/>
      <c r="N50" s="244"/>
      <c r="O50" s="244"/>
      <c r="P50" s="244"/>
      <c r="Q50" s="244"/>
      <c r="R50" s="244"/>
      <c r="S50" s="244"/>
      <c r="T50" s="244"/>
      <c r="U50" s="244"/>
      <c r="V50" s="244"/>
      <c r="W50" s="244"/>
      <c r="X50" s="244"/>
      <c r="Y50" s="244"/>
    </row>
    <row r="51" spans="1:25" ht="30" x14ac:dyDescent="0.3">
      <c r="A51" s="314"/>
      <c r="B51" s="261"/>
      <c r="C51" s="259" t="s">
        <v>3584</v>
      </c>
      <c r="D51" s="260">
        <v>1</v>
      </c>
      <c r="E51" s="260" t="s">
        <v>388</v>
      </c>
      <c r="F51" s="261" t="s">
        <v>3585</v>
      </c>
      <c r="G51" s="315"/>
      <c r="H51" s="305"/>
      <c r="I51" s="480"/>
      <c r="J51" s="305"/>
      <c r="K51" s="249"/>
      <c r="L51" s="244"/>
      <c r="M51" s="244"/>
      <c r="N51" s="244"/>
      <c r="O51" s="244"/>
      <c r="P51" s="244"/>
      <c r="Q51" s="244"/>
      <c r="R51" s="244"/>
      <c r="S51" s="244"/>
      <c r="T51" s="244"/>
      <c r="U51" s="244"/>
      <c r="V51" s="244"/>
      <c r="W51" s="244"/>
      <c r="X51" s="244"/>
      <c r="Y51" s="244"/>
    </row>
    <row r="52" spans="1:25" ht="30" x14ac:dyDescent="0.3">
      <c r="A52" s="314"/>
      <c r="B52" s="261"/>
      <c r="C52" s="259" t="s">
        <v>3586</v>
      </c>
      <c r="D52" s="260">
        <v>1</v>
      </c>
      <c r="E52" s="260" t="s">
        <v>176</v>
      </c>
      <c r="F52" s="261" t="s">
        <v>3587</v>
      </c>
      <c r="G52" s="550"/>
      <c r="H52" s="305"/>
      <c r="I52" s="480"/>
      <c r="J52" s="305"/>
      <c r="K52" s="249"/>
      <c r="L52" s="244"/>
      <c r="M52" s="244"/>
      <c r="N52" s="244"/>
      <c r="O52" s="244"/>
      <c r="P52" s="244"/>
      <c r="Q52" s="244"/>
      <c r="R52" s="244"/>
      <c r="S52" s="244"/>
      <c r="T52" s="244"/>
      <c r="U52" s="244"/>
      <c r="V52" s="244"/>
      <c r="W52" s="244"/>
      <c r="X52" s="244"/>
      <c r="Y52" s="244"/>
    </row>
    <row r="53" spans="1:25" ht="30" x14ac:dyDescent="0.3">
      <c r="A53" s="314" t="s">
        <v>1078</v>
      </c>
      <c r="B53" s="261" t="s">
        <v>2962</v>
      </c>
      <c r="C53" s="264" t="s">
        <v>1684</v>
      </c>
      <c r="D53" s="260">
        <v>1</v>
      </c>
      <c r="E53" s="272" t="s">
        <v>188</v>
      </c>
      <c r="F53" s="273" t="s">
        <v>3588</v>
      </c>
      <c r="G53" s="552"/>
      <c r="H53" s="305"/>
      <c r="I53" s="480"/>
      <c r="J53" s="305"/>
      <c r="K53" s="249"/>
      <c r="L53" s="244"/>
      <c r="M53" s="244"/>
      <c r="N53" s="244"/>
      <c r="O53" s="244"/>
      <c r="P53" s="244"/>
      <c r="Q53" s="244"/>
      <c r="R53" s="244"/>
      <c r="S53" s="244"/>
      <c r="T53" s="244"/>
      <c r="U53" s="244"/>
      <c r="V53" s="244"/>
      <c r="W53" s="244"/>
      <c r="X53" s="244"/>
      <c r="Y53" s="244"/>
    </row>
    <row r="54" spans="1:25" ht="60" x14ac:dyDescent="0.3">
      <c r="A54" s="314"/>
      <c r="B54" s="261"/>
      <c r="C54" s="259" t="s">
        <v>1683</v>
      </c>
      <c r="D54" s="260">
        <v>1</v>
      </c>
      <c r="E54" s="272" t="s">
        <v>188</v>
      </c>
      <c r="F54" s="261" t="s">
        <v>3589</v>
      </c>
      <c r="G54" s="550"/>
      <c r="H54" s="305"/>
      <c r="I54" s="480"/>
      <c r="J54" s="305"/>
      <c r="K54" s="249"/>
      <c r="L54" s="244"/>
      <c r="M54" s="244"/>
      <c r="N54" s="244"/>
      <c r="O54" s="244"/>
      <c r="P54" s="244"/>
      <c r="Q54" s="244"/>
      <c r="R54" s="244"/>
      <c r="S54" s="244"/>
      <c r="T54" s="244"/>
      <c r="U54" s="244"/>
      <c r="V54" s="244"/>
      <c r="W54" s="244"/>
      <c r="X54" s="244"/>
      <c r="Y54" s="244"/>
    </row>
    <row r="55" spans="1:25" ht="23.5" x14ac:dyDescent="0.3">
      <c r="A55" s="314" t="s">
        <v>20</v>
      </c>
      <c r="B55" s="749" t="s">
        <v>21</v>
      </c>
      <c r="C55" s="725"/>
      <c r="D55" s="725"/>
      <c r="E55" s="725"/>
      <c r="F55" s="725"/>
      <c r="G55" s="726"/>
      <c r="H55" s="305">
        <f>SUM(D56)</f>
        <v>1</v>
      </c>
      <c r="I55" s="480">
        <f>COUNT(D56)*2</f>
        <v>2</v>
      </c>
      <c r="J55" s="305">
        <f>H55*100/I55</f>
        <v>50</v>
      </c>
      <c r="K55" s="249"/>
      <c r="L55" s="244"/>
      <c r="M55" s="244"/>
      <c r="N55" s="244"/>
      <c r="O55" s="244"/>
      <c r="P55" s="244"/>
      <c r="Q55" s="244"/>
      <c r="R55" s="244"/>
      <c r="S55" s="244"/>
      <c r="T55" s="244"/>
      <c r="U55" s="244"/>
      <c r="V55" s="244"/>
      <c r="W55" s="244"/>
      <c r="X55" s="244"/>
      <c r="Y55" s="244"/>
    </row>
    <row r="56" spans="1:25" ht="23.5" x14ac:dyDescent="0.3">
      <c r="A56" s="314" t="s">
        <v>1686</v>
      </c>
      <c r="B56" s="261" t="s">
        <v>191</v>
      </c>
      <c r="C56" s="259" t="s">
        <v>3590</v>
      </c>
      <c r="D56" s="260">
        <v>1</v>
      </c>
      <c r="E56" s="260" t="s">
        <v>188</v>
      </c>
      <c r="F56" s="245" t="s">
        <v>3591</v>
      </c>
      <c r="G56" s="550"/>
      <c r="H56" s="305"/>
      <c r="I56" s="480"/>
      <c r="J56" s="305"/>
      <c r="K56" s="249"/>
      <c r="L56" s="244"/>
      <c r="M56" s="244"/>
      <c r="N56" s="244"/>
      <c r="O56" s="244"/>
      <c r="P56" s="244"/>
      <c r="Q56" s="244"/>
      <c r="R56" s="244"/>
      <c r="S56" s="244"/>
      <c r="T56" s="244"/>
      <c r="U56" s="244"/>
      <c r="V56" s="244"/>
      <c r="W56" s="244"/>
      <c r="X56" s="244"/>
      <c r="Y56" s="244"/>
    </row>
    <row r="57" spans="1:25" ht="23.5" x14ac:dyDescent="0.3">
      <c r="A57" s="314"/>
      <c r="B57" s="747" t="s">
        <v>212</v>
      </c>
      <c r="C57" s="725"/>
      <c r="D57" s="725"/>
      <c r="E57" s="725"/>
      <c r="F57" s="725"/>
      <c r="G57" s="726"/>
      <c r="H57" s="305">
        <f>H58+H63+H68+H78+H81</f>
        <v>20</v>
      </c>
      <c r="I57" s="480">
        <f>I58+I63+I68+I78+I81</f>
        <v>40</v>
      </c>
      <c r="J57" s="305">
        <f t="shared" ref="J57:J58" si="2">H57*100/I57</f>
        <v>50</v>
      </c>
      <c r="K57" s="249"/>
      <c r="L57" s="244"/>
      <c r="M57" s="244"/>
      <c r="N57" s="244"/>
      <c r="O57" s="244"/>
      <c r="P57" s="244"/>
      <c r="Q57" s="244"/>
      <c r="R57" s="244"/>
      <c r="S57" s="244"/>
      <c r="T57" s="244"/>
      <c r="U57" s="244"/>
      <c r="V57" s="244"/>
      <c r="W57" s="244"/>
      <c r="X57" s="244"/>
      <c r="Y57" s="244"/>
    </row>
    <row r="58" spans="1:25" ht="23.5" x14ac:dyDescent="0.3">
      <c r="A58" s="316" t="s">
        <v>28</v>
      </c>
      <c r="B58" s="748" t="s">
        <v>1687</v>
      </c>
      <c r="C58" s="725"/>
      <c r="D58" s="725"/>
      <c r="E58" s="725"/>
      <c r="F58" s="725"/>
      <c r="G58" s="726"/>
      <c r="H58" s="305">
        <f>SUM(D59:D62)</f>
        <v>4</v>
      </c>
      <c r="I58" s="480">
        <f>COUNT(D59:D62)*2</f>
        <v>8</v>
      </c>
      <c r="J58" s="305">
        <f t="shared" si="2"/>
        <v>50</v>
      </c>
      <c r="K58" s="249"/>
      <c r="L58" s="244"/>
      <c r="M58" s="244"/>
      <c r="N58" s="244"/>
      <c r="O58" s="244"/>
      <c r="P58" s="244"/>
      <c r="Q58" s="244"/>
      <c r="R58" s="244"/>
      <c r="S58" s="244"/>
      <c r="T58" s="244"/>
      <c r="U58" s="244"/>
      <c r="V58" s="244"/>
      <c r="W58" s="244"/>
      <c r="X58" s="244"/>
      <c r="Y58" s="244"/>
    </row>
    <row r="59" spans="1:25" ht="45" x14ac:dyDescent="0.3">
      <c r="A59" s="314" t="s">
        <v>1129</v>
      </c>
      <c r="B59" s="275" t="s">
        <v>216</v>
      </c>
      <c r="C59" s="278" t="s">
        <v>3593</v>
      </c>
      <c r="D59" s="260">
        <v>1</v>
      </c>
      <c r="E59" s="260" t="s">
        <v>218</v>
      </c>
      <c r="F59" s="275" t="s">
        <v>3594</v>
      </c>
      <c r="G59" s="550"/>
      <c r="H59" s="305"/>
      <c r="I59" s="480"/>
      <c r="J59" s="305"/>
      <c r="K59" s="249"/>
      <c r="L59" s="244"/>
      <c r="M59" s="244"/>
      <c r="N59" s="244"/>
      <c r="O59" s="244"/>
      <c r="P59" s="244"/>
      <c r="Q59" s="244"/>
      <c r="R59" s="244"/>
      <c r="S59" s="244"/>
      <c r="T59" s="244"/>
      <c r="U59" s="244"/>
      <c r="V59" s="244"/>
      <c r="W59" s="244"/>
      <c r="X59" s="244"/>
      <c r="Y59" s="244"/>
    </row>
    <row r="60" spans="1:25" ht="45" x14ac:dyDescent="0.3">
      <c r="A60" s="314" t="s">
        <v>1133</v>
      </c>
      <c r="B60" s="275" t="s">
        <v>224</v>
      </c>
      <c r="C60" s="259" t="s">
        <v>3595</v>
      </c>
      <c r="D60" s="260">
        <v>1</v>
      </c>
      <c r="E60" s="260" t="s">
        <v>218</v>
      </c>
      <c r="F60" s="275" t="s">
        <v>3596</v>
      </c>
      <c r="G60" s="550"/>
      <c r="H60" s="305"/>
      <c r="I60" s="480"/>
      <c r="J60" s="305"/>
      <c r="K60" s="249"/>
      <c r="L60" s="244"/>
      <c r="M60" s="244"/>
      <c r="N60" s="244"/>
      <c r="O60" s="244"/>
      <c r="P60" s="244"/>
      <c r="Q60" s="244"/>
      <c r="R60" s="244"/>
      <c r="S60" s="244"/>
      <c r="T60" s="244"/>
      <c r="U60" s="244"/>
      <c r="V60" s="244"/>
      <c r="W60" s="244"/>
      <c r="X60" s="244"/>
      <c r="Y60" s="244"/>
    </row>
    <row r="61" spans="1:25" ht="30" x14ac:dyDescent="0.3">
      <c r="A61" s="314" t="s">
        <v>1145</v>
      </c>
      <c r="B61" s="275" t="s">
        <v>1146</v>
      </c>
      <c r="C61" s="259" t="s">
        <v>1147</v>
      </c>
      <c r="D61" s="260">
        <v>1</v>
      </c>
      <c r="E61" s="260" t="s">
        <v>218</v>
      </c>
      <c r="F61" s="275" t="s">
        <v>3597</v>
      </c>
      <c r="G61" s="550"/>
      <c r="H61" s="305"/>
      <c r="I61" s="480"/>
      <c r="J61" s="305"/>
      <c r="K61" s="249"/>
      <c r="L61" s="244"/>
      <c r="M61" s="244"/>
      <c r="N61" s="244"/>
      <c r="O61" s="244"/>
      <c r="P61" s="244"/>
      <c r="Q61" s="244"/>
      <c r="R61" s="244"/>
      <c r="S61" s="244"/>
      <c r="T61" s="244"/>
      <c r="U61" s="244"/>
      <c r="V61" s="244"/>
      <c r="W61" s="244"/>
      <c r="X61" s="244"/>
      <c r="Y61" s="244"/>
    </row>
    <row r="62" spans="1:25" ht="30" x14ac:dyDescent="0.3">
      <c r="A62" s="314" t="s">
        <v>1148</v>
      </c>
      <c r="B62" s="275" t="s">
        <v>230</v>
      </c>
      <c r="C62" s="278" t="s">
        <v>231</v>
      </c>
      <c r="D62" s="260">
        <v>1</v>
      </c>
      <c r="E62" s="260" t="s">
        <v>218</v>
      </c>
      <c r="F62" s="275" t="s">
        <v>3598</v>
      </c>
      <c r="G62" s="550"/>
      <c r="H62" s="305"/>
      <c r="I62" s="480"/>
      <c r="J62" s="305"/>
      <c r="K62" s="249"/>
      <c r="L62" s="244"/>
      <c r="M62" s="244"/>
      <c r="N62" s="244"/>
      <c r="O62" s="244"/>
      <c r="P62" s="244"/>
      <c r="Q62" s="244"/>
      <c r="R62" s="244"/>
      <c r="S62" s="244"/>
      <c r="T62" s="244"/>
      <c r="U62" s="244"/>
      <c r="V62" s="244"/>
      <c r="W62" s="244"/>
      <c r="X62" s="244"/>
      <c r="Y62" s="244"/>
    </row>
    <row r="63" spans="1:25" ht="23.5" x14ac:dyDescent="0.3">
      <c r="A63" s="317" t="s">
        <v>30</v>
      </c>
      <c r="B63" s="748" t="s">
        <v>4550</v>
      </c>
      <c r="C63" s="725"/>
      <c r="D63" s="725"/>
      <c r="E63" s="725"/>
      <c r="F63" s="725"/>
      <c r="G63" s="726"/>
      <c r="H63" s="305">
        <f>SUM(D64:D67)</f>
        <v>4</v>
      </c>
      <c r="I63" s="480">
        <f>COUNT(D64:D67)*2</f>
        <v>8</v>
      </c>
      <c r="J63" s="305">
        <f>H63*100/I63</f>
        <v>50</v>
      </c>
      <c r="K63" s="249"/>
      <c r="L63" s="244"/>
      <c r="M63" s="244"/>
      <c r="N63" s="244"/>
      <c r="O63" s="244"/>
      <c r="P63" s="244"/>
      <c r="Q63" s="244"/>
      <c r="R63" s="244"/>
      <c r="S63" s="244"/>
      <c r="T63" s="244"/>
      <c r="U63" s="244"/>
      <c r="V63" s="244"/>
      <c r="W63" s="244"/>
      <c r="X63" s="244"/>
      <c r="Y63" s="244"/>
    </row>
    <row r="64" spans="1:25" ht="45" x14ac:dyDescent="0.3">
      <c r="A64" s="314" t="s">
        <v>1153</v>
      </c>
      <c r="B64" s="261" t="s">
        <v>238</v>
      </c>
      <c r="C64" s="259" t="s">
        <v>3599</v>
      </c>
      <c r="D64" s="260">
        <v>1</v>
      </c>
      <c r="E64" s="260" t="s">
        <v>218</v>
      </c>
      <c r="F64" s="261" t="s">
        <v>3600</v>
      </c>
      <c r="G64" s="550"/>
      <c r="H64" s="305"/>
      <c r="I64" s="480"/>
      <c r="J64" s="305"/>
      <c r="K64" s="249"/>
      <c r="L64" s="244"/>
      <c r="M64" s="244"/>
      <c r="N64" s="244"/>
      <c r="O64" s="244"/>
      <c r="P64" s="244"/>
      <c r="Q64" s="244"/>
      <c r="R64" s="244"/>
      <c r="S64" s="244"/>
      <c r="T64" s="244"/>
      <c r="U64" s="244"/>
      <c r="V64" s="244"/>
      <c r="W64" s="244"/>
      <c r="X64" s="244"/>
      <c r="Y64" s="244"/>
    </row>
    <row r="65" spans="1:25" ht="30" x14ac:dyDescent="0.3">
      <c r="A65" s="314" t="s">
        <v>1158</v>
      </c>
      <c r="B65" s="284" t="s">
        <v>3601</v>
      </c>
      <c r="C65" s="278" t="s">
        <v>1689</v>
      </c>
      <c r="D65" s="260">
        <v>1</v>
      </c>
      <c r="E65" s="260" t="s">
        <v>218</v>
      </c>
      <c r="F65" s="261"/>
      <c r="G65" s="550"/>
      <c r="H65" s="305"/>
      <c r="I65" s="480"/>
      <c r="J65" s="305"/>
      <c r="K65" s="249"/>
      <c r="L65" s="244"/>
      <c r="M65" s="244"/>
      <c r="N65" s="244"/>
      <c r="O65" s="244"/>
      <c r="P65" s="244"/>
      <c r="Q65" s="244"/>
      <c r="R65" s="244"/>
      <c r="S65" s="244"/>
      <c r="T65" s="244"/>
      <c r="U65" s="244"/>
      <c r="V65" s="244"/>
      <c r="W65" s="244"/>
      <c r="X65" s="244"/>
      <c r="Y65" s="244"/>
    </row>
    <row r="66" spans="1:25" ht="30" x14ac:dyDescent="0.3">
      <c r="A66" s="314"/>
      <c r="B66" s="261"/>
      <c r="C66" s="278" t="s">
        <v>3602</v>
      </c>
      <c r="D66" s="260">
        <v>1</v>
      </c>
      <c r="E66" s="260" t="s">
        <v>218</v>
      </c>
      <c r="F66" s="261" t="s">
        <v>3603</v>
      </c>
      <c r="G66" s="550"/>
      <c r="H66" s="305"/>
      <c r="I66" s="480"/>
      <c r="J66" s="305"/>
      <c r="K66" s="249"/>
      <c r="L66" s="244"/>
      <c r="M66" s="244"/>
      <c r="N66" s="244"/>
      <c r="O66" s="244"/>
      <c r="P66" s="244"/>
      <c r="Q66" s="244"/>
      <c r="R66" s="244"/>
      <c r="S66" s="244"/>
      <c r="T66" s="244"/>
      <c r="U66" s="244"/>
      <c r="V66" s="244"/>
      <c r="W66" s="244"/>
      <c r="X66" s="244"/>
      <c r="Y66" s="244"/>
    </row>
    <row r="67" spans="1:25" ht="45" x14ac:dyDescent="0.3">
      <c r="A67" s="314" t="s">
        <v>3061</v>
      </c>
      <c r="B67" s="318" t="s">
        <v>3062</v>
      </c>
      <c r="C67" s="278" t="s">
        <v>3604</v>
      </c>
      <c r="D67" s="260">
        <v>1</v>
      </c>
      <c r="E67" s="260" t="s">
        <v>268</v>
      </c>
      <c r="F67" s="261" t="s">
        <v>3605</v>
      </c>
      <c r="G67" s="550"/>
      <c r="H67" s="305"/>
      <c r="I67" s="480"/>
      <c r="J67" s="305"/>
      <c r="K67" s="249"/>
      <c r="L67" s="244"/>
      <c r="M67" s="244"/>
      <c r="N67" s="244"/>
      <c r="O67" s="244"/>
      <c r="P67" s="244"/>
      <c r="Q67" s="244"/>
      <c r="R67" s="244"/>
      <c r="S67" s="244"/>
      <c r="T67" s="244"/>
      <c r="U67" s="244"/>
      <c r="V67" s="244"/>
      <c r="W67" s="244"/>
      <c r="X67" s="244"/>
      <c r="Y67" s="244"/>
    </row>
    <row r="68" spans="1:25" ht="23.5" x14ac:dyDescent="0.3">
      <c r="A68" s="317" t="s">
        <v>31</v>
      </c>
      <c r="B68" s="748" t="s">
        <v>256</v>
      </c>
      <c r="C68" s="725"/>
      <c r="D68" s="725"/>
      <c r="E68" s="725"/>
      <c r="F68" s="725"/>
      <c r="G68" s="726"/>
      <c r="H68" s="305">
        <f>SUM(D69:D77)</f>
        <v>9</v>
      </c>
      <c r="I68" s="480">
        <f>COUNT(D69:D77)*2</f>
        <v>18</v>
      </c>
      <c r="J68" s="305">
        <f>H68*100/I68</f>
        <v>50</v>
      </c>
      <c r="K68" s="249"/>
      <c r="L68" s="244"/>
      <c r="M68" s="244"/>
      <c r="N68" s="244"/>
      <c r="O68" s="244"/>
      <c r="P68" s="244"/>
      <c r="Q68" s="244"/>
      <c r="R68" s="244"/>
      <c r="S68" s="244"/>
      <c r="T68" s="244"/>
      <c r="U68" s="244"/>
      <c r="V68" s="244"/>
      <c r="W68" s="244"/>
      <c r="X68" s="244"/>
      <c r="Y68" s="244"/>
    </row>
    <row r="69" spans="1:25" ht="30" x14ac:dyDescent="0.3">
      <c r="A69" s="314" t="s">
        <v>1163</v>
      </c>
      <c r="B69" s="261" t="s">
        <v>258</v>
      </c>
      <c r="C69" s="278" t="s">
        <v>1690</v>
      </c>
      <c r="D69" s="260">
        <v>1</v>
      </c>
      <c r="E69" s="260" t="s">
        <v>218</v>
      </c>
      <c r="F69" s="261" t="s">
        <v>3606</v>
      </c>
      <c r="G69" s="550"/>
      <c r="H69" s="305"/>
      <c r="I69" s="480"/>
      <c r="J69" s="305"/>
      <c r="K69" s="249"/>
      <c r="L69" s="244"/>
      <c r="M69" s="244"/>
      <c r="N69" s="244"/>
      <c r="O69" s="244"/>
      <c r="P69" s="244"/>
      <c r="Q69" s="244"/>
      <c r="R69" s="244"/>
      <c r="S69" s="244"/>
      <c r="T69" s="244"/>
      <c r="U69" s="244"/>
      <c r="V69" s="244"/>
      <c r="W69" s="244"/>
      <c r="X69" s="244"/>
      <c r="Y69" s="244"/>
    </row>
    <row r="70" spans="1:25" ht="30" x14ac:dyDescent="0.3">
      <c r="A70" s="314"/>
      <c r="B70" s="261"/>
      <c r="C70" s="259" t="s">
        <v>1691</v>
      </c>
      <c r="D70" s="260">
        <v>1</v>
      </c>
      <c r="E70" s="260" t="s">
        <v>218</v>
      </c>
      <c r="F70" s="261" t="s">
        <v>3607</v>
      </c>
      <c r="G70" s="550"/>
      <c r="H70" s="305"/>
      <c r="I70" s="480"/>
      <c r="J70" s="305"/>
      <c r="K70" s="249"/>
      <c r="L70" s="244"/>
      <c r="M70" s="244"/>
      <c r="N70" s="244"/>
      <c r="O70" s="244"/>
      <c r="P70" s="244"/>
      <c r="Q70" s="244"/>
      <c r="R70" s="244"/>
      <c r="S70" s="244"/>
      <c r="T70" s="244"/>
      <c r="U70" s="244"/>
      <c r="V70" s="244"/>
      <c r="W70" s="244"/>
      <c r="X70" s="244"/>
      <c r="Y70" s="244"/>
    </row>
    <row r="71" spans="1:25" ht="45" x14ac:dyDescent="0.3">
      <c r="A71" s="314"/>
      <c r="B71" s="261"/>
      <c r="C71" s="259" t="s">
        <v>3608</v>
      </c>
      <c r="D71" s="260">
        <v>1</v>
      </c>
      <c r="E71" s="260" t="s">
        <v>268</v>
      </c>
      <c r="F71" s="261" t="s">
        <v>3609</v>
      </c>
      <c r="G71" s="550"/>
      <c r="H71" s="305"/>
      <c r="I71" s="480"/>
      <c r="J71" s="305"/>
      <c r="K71" s="249"/>
      <c r="L71" s="244"/>
      <c r="M71" s="244"/>
      <c r="N71" s="244"/>
      <c r="O71" s="244"/>
      <c r="P71" s="244"/>
      <c r="Q71" s="244"/>
      <c r="R71" s="244"/>
      <c r="S71" s="244"/>
      <c r="T71" s="244"/>
      <c r="U71" s="244"/>
      <c r="V71" s="244"/>
      <c r="W71" s="244"/>
      <c r="X71" s="244"/>
      <c r="Y71" s="244"/>
    </row>
    <row r="72" spans="1:25" ht="60" x14ac:dyDescent="0.3">
      <c r="A72" s="314" t="s">
        <v>1167</v>
      </c>
      <c r="B72" s="261" t="s">
        <v>262</v>
      </c>
      <c r="C72" s="259" t="s">
        <v>1692</v>
      </c>
      <c r="D72" s="260">
        <v>1</v>
      </c>
      <c r="E72" s="260" t="s">
        <v>153</v>
      </c>
      <c r="F72" s="261" t="s">
        <v>4387</v>
      </c>
      <c r="G72" s="550"/>
      <c r="H72" s="305"/>
      <c r="I72" s="480"/>
      <c r="J72" s="305"/>
      <c r="K72" s="249"/>
      <c r="L72" s="244"/>
      <c r="M72" s="244"/>
      <c r="N72" s="244"/>
      <c r="O72" s="244"/>
      <c r="P72" s="244"/>
      <c r="Q72" s="244"/>
      <c r="R72" s="244"/>
      <c r="S72" s="244"/>
      <c r="T72" s="244"/>
      <c r="U72" s="244"/>
      <c r="V72" s="244"/>
      <c r="W72" s="244"/>
      <c r="X72" s="244"/>
      <c r="Y72" s="244"/>
    </row>
    <row r="73" spans="1:25" ht="60" x14ac:dyDescent="0.3">
      <c r="A73" s="314" t="s">
        <v>1169</v>
      </c>
      <c r="B73" s="261" t="s">
        <v>4317</v>
      </c>
      <c r="C73" s="259" t="s">
        <v>4322</v>
      </c>
      <c r="D73" s="260">
        <v>1</v>
      </c>
      <c r="E73" s="260" t="s">
        <v>1693</v>
      </c>
      <c r="F73" s="261" t="s">
        <v>3610</v>
      </c>
      <c r="G73" s="550"/>
      <c r="H73" s="305"/>
      <c r="I73" s="480"/>
      <c r="J73" s="305"/>
      <c r="K73" s="249"/>
      <c r="L73" s="244"/>
      <c r="M73" s="244"/>
      <c r="N73" s="244"/>
      <c r="O73" s="244"/>
      <c r="P73" s="244"/>
      <c r="Q73" s="244"/>
      <c r="R73" s="244"/>
      <c r="S73" s="244"/>
      <c r="T73" s="244"/>
      <c r="U73" s="244"/>
      <c r="V73" s="244"/>
      <c r="W73" s="244"/>
      <c r="X73" s="244"/>
      <c r="Y73" s="244"/>
    </row>
    <row r="74" spans="1:25" ht="30" x14ac:dyDescent="0.3">
      <c r="A74" s="314"/>
      <c r="B74" s="261"/>
      <c r="C74" s="259" t="s">
        <v>3611</v>
      </c>
      <c r="D74" s="260">
        <v>1</v>
      </c>
      <c r="E74" s="260" t="s">
        <v>1693</v>
      </c>
      <c r="F74" s="261" t="s">
        <v>3612</v>
      </c>
      <c r="G74" s="550"/>
      <c r="H74" s="305"/>
      <c r="I74" s="480"/>
      <c r="J74" s="305"/>
      <c r="K74" s="249"/>
      <c r="L74" s="244"/>
      <c r="M74" s="244"/>
      <c r="N74" s="244"/>
      <c r="O74" s="244"/>
      <c r="P74" s="244"/>
      <c r="Q74" s="244"/>
      <c r="R74" s="244"/>
      <c r="S74" s="244"/>
      <c r="T74" s="244"/>
      <c r="U74" s="244"/>
      <c r="V74" s="244"/>
      <c r="W74" s="244"/>
      <c r="X74" s="244"/>
      <c r="Y74" s="244"/>
    </row>
    <row r="75" spans="1:25" ht="45" x14ac:dyDescent="0.3">
      <c r="A75" s="314"/>
      <c r="B75" s="261"/>
      <c r="C75" s="259" t="s">
        <v>3613</v>
      </c>
      <c r="D75" s="260">
        <v>1</v>
      </c>
      <c r="E75" s="260" t="s">
        <v>268</v>
      </c>
      <c r="F75" s="261" t="s">
        <v>3614</v>
      </c>
      <c r="G75" s="550"/>
      <c r="H75" s="305"/>
      <c r="I75" s="480"/>
      <c r="J75" s="305"/>
      <c r="K75" s="249"/>
      <c r="L75" s="244"/>
      <c r="M75" s="244"/>
      <c r="N75" s="244"/>
      <c r="O75" s="244"/>
      <c r="P75" s="244"/>
      <c r="Q75" s="244"/>
      <c r="R75" s="244"/>
      <c r="S75" s="244"/>
      <c r="T75" s="244"/>
      <c r="U75" s="244"/>
      <c r="V75" s="244"/>
      <c r="W75" s="244"/>
      <c r="X75" s="244"/>
      <c r="Y75" s="244"/>
    </row>
    <row r="76" spans="1:25" ht="45" x14ac:dyDescent="0.3">
      <c r="A76" s="314"/>
      <c r="B76" s="261"/>
      <c r="C76" s="259" t="s">
        <v>3615</v>
      </c>
      <c r="D76" s="260">
        <v>1</v>
      </c>
      <c r="E76" s="260" t="s">
        <v>268</v>
      </c>
      <c r="F76" s="261" t="s">
        <v>3616</v>
      </c>
      <c r="G76" s="550"/>
      <c r="H76" s="305"/>
      <c r="I76" s="480"/>
      <c r="J76" s="305"/>
      <c r="K76" s="249"/>
      <c r="L76" s="244"/>
      <c r="M76" s="244"/>
      <c r="N76" s="244"/>
      <c r="O76" s="244"/>
      <c r="P76" s="244"/>
      <c r="Q76" s="244"/>
      <c r="R76" s="244"/>
      <c r="S76" s="244"/>
      <c r="T76" s="244"/>
      <c r="U76" s="244"/>
      <c r="V76" s="244"/>
      <c r="W76" s="244"/>
      <c r="X76" s="244"/>
      <c r="Y76" s="244"/>
    </row>
    <row r="77" spans="1:25" ht="60" x14ac:dyDescent="0.3">
      <c r="A77" s="314" t="s">
        <v>1172</v>
      </c>
      <c r="B77" s="261" t="s">
        <v>270</v>
      </c>
      <c r="C77" s="259" t="s">
        <v>1694</v>
      </c>
      <c r="D77" s="260">
        <v>1</v>
      </c>
      <c r="E77" s="260" t="s">
        <v>283</v>
      </c>
      <c r="F77" s="261" t="s">
        <v>3617</v>
      </c>
      <c r="G77" s="550"/>
      <c r="H77" s="305"/>
      <c r="I77" s="480"/>
      <c r="J77" s="305"/>
      <c r="K77" s="249"/>
      <c r="L77" s="244"/>
      <c r="M77" s="244"/>
      <c r="N77" s="244"/>
      <c r="O77" s="244"/>
      <c r="P77" s="244"/>
      <c r="Q77" s="244"/>
      <c r="R77" s="244"/>
      <c r="S77" s="244"/>
      <c r="T77" s="244"/>
      <c r="U77" s="244"/>
      <c r="V77" s="244"/>
      <c r="W77" s="244"/>
      <c r="X77" s="244"/>
      <c r="Y77" s="244"/>
    </row>
    <row r="78" spans="1:25" ht="23.5" x14ac:dyDescent="0.3">
      <c r="A78" s="317" t="s">
        <v>33</v>
      </c>
      <c r="B78" s="748" t="s">
        <v>34</v>
      </c>
      <c r="C78" s="725"/>
      <c r="D78" s="725"/>
      <c r="E78" s="725"/>
      <c r="F78" s="725"/>
      <c r="G78" s="726"/>
      <c r="H78" s="305">
        <f>SUM(D79:D80)</f>
        <v>2</v>
      </c>
      <c r="I78" s="480">
        <f>COUNT(D79:D80)*2</f>
        <v>4</v>
      </c>
      <c r="J78" s="305">
        <f>H78*100/I78</f>
        <v>50</v>
      </c>
      <c r="K78" s="249"/>
      <c r="L78" s="244"/>
      <c r="M78" s="244"/>
      <c r="N78" s="244"/>
      <c r="O78" s="244"/>
      <c r="P78" s="244"/>
      <c r="Q78" s="244"/>
      <c r="R78" s="244"/>
      <c r="S78" s="244"/>
      <c r="T78" s="244"/>
      <c r="U78" s="244"/>
      <c r="V78" s="244"/>
      <c r="W78" s="244"/>
      <c r="X78" s="244"/>
      <c r="Y78" s="244"/>
    </row>
    <row r="79" spans="1:25" ht="30" x14ac:dyDescent="0.3">
      <c r="A79" s="314" t="s">
        <v>1176</v>
      </c>
      <c r="B79" s="261" t="s">
        <v>3618</v>
      </c>
      <c r="C79" s="259" t="s">
        <v>3619</v>
      </c>
      <c r="D79" s="260">
        <v>1</v>
      </c>
      <c r="E79" s="260" t="s">
        <v>176</v>
      </c>
      <c r="F79" s="261" t="s">
        <v>3620</v>
      </c>
      <c r="G79" s="550"/>
      <c r="H79" s="305"/>
      <c r="I79" s="480"/>
      <c r="J79" s="305"/>
      <c r="K79" s="249"/>
      <c r="L79" s="244"/>
      <c r="M79" s="244"/>
      <c r="N79" s="244"/>
      <c r="O79" s="244"/>
      <c r="P79" s="244"/>
      <c r="Q79" s="244"/>
      <c r="R79" s="244"/>
      <c r="S79" s="244"/>
      <c r="T79" s="244"/>
      <c r="U79" s="244"/>
      <c r="V79" s="244"/>
      <c r="W79" s="244"/>
      <c r="X79" s="244"/>
      <c r="Y79" s="244"/>
    </row>
    <row r="80" spans="1:25" ht="45" x14ac:dyDescent="0.3">
      <c r="A80" s="314" t="s">
        <v>1183</v>
      </c>
      <c r="B80" s="261" t="s">
        <v>285</v>
      </c>
      <c r="C80" s="259" t="s">
        <v>3621</v>
      </c>
      <c r="D80" s="260">
        <v>1</v>
      </c>
      <c r="E80" s="260" t="s">
        <v>287</v>
      </c>
      <c r="F80" s="261" t="s">
        <v>4323</v>
      </c>
      <c r="G80" s="550"/>
      <c r="H80" s="305"/>
      <c r="I80" s="480"/>
      <c r="J80" s="305"/>
      <c r="K80" s="249"/>
      <c r="L80" s="244"/>
      <c r="M80" s="244"/>
      <c r="N80" s="244"/>
      <c r="O80" s="244"/>
      <c r="P80" s="244"/>
      <c r="Q80" s="244"/>
      <c r="R80" s="244"/>
      <c r="S80" s="244"/>
      <c r="T80" s="244"/>
      <c r="U80" s="244"/>
      <c r="V80" s="244"/>
      <c r="W80" s="244"/>
      <c r="X80" s="244"/>
      <c r="Y80" s="244"/>
    </row>
    <row r="81" spans="1:25" ht="23.5" x14ac:dyDescent="0.3">
      <c r="A81" s="317" t="s">
        <v>35</v>
      </c>
      <c r="B81" s="748" t="s">
        <v>36</v>
      </c>
      <c r="C81" s="725"/>
      <c r="D81" s="725"/>
      <c r="E81" s="725"/>
      <c r="F81" s="725"/>
      <c r="G81" s="726"/>
      <c r="H81" s="305">
        <f>SUM(D82)</f>
        <v>1</v>
      </c>
      <c r="I81" s="480">
        <f>COUNT(D82)*2</f>
        <v>2</v>
      </c>
      <c r="J81" s="305">
        <f>H81*100/I81</f>
        <v>50</v>
      </c>
      <c r="K81" s="249"/>
      <c r="L81" s="244"/>
      <c r="M81" s="244"/>
      <c r="N81" s="244"/>
      <c r="O81" s="244"/>
      <c r="P81" s="244"/>
      <c r="Q81" s="244"/>
      <c r="R81" s="244"/>
      <c r="S81" s="244"/>
      <c r="T81" s="244"/>
      <c r="U81" s="244"/>
      <c r="V81" s="244"/>
      <c r="W81" s="244"/>
      <c r="X81" s="244"/>
      <c r="Y81" s="244"/>
    </row>
    <row r="82" spans="1:25" ht="75" x14ac:dyDescent="0.3">
      <c r="A82" s="314" t="s">
        <v>294</v>
      </c>
      <c r="B82" s="261" t="s">
        <v>295</v>
      </c>
      <c r="C82" s="259" t="s">
        <v>3622</v>
      </c>
      <c r="D82" s="260">
        <v>1</v>
      </c>
      <c r="E82" s="260" t="s">
        <v>297</v>
      </c>
      <c r="F82" s="261" t="s">
        <v>3623</v>
      </c>
      <c r="G82" s="550"/>
      <c r="H82" s="305"/>
      <c r="I82" s="480"/>
      <c r="J82" s="305"/>
      <c r="K82" s="249"/>
      <c r="L82" s="244"/>
      <c r="M82" s="244"/>
      <c r="N82" s="244"/>
      <c r="O82" s="244"/>
      <c r="P82" s="244"/>
      <c r="Q82" s="244"/>
      <c r="R82" s="244"/>
      <c r="S82" s="244"/>
      <c r="T82" s="244"/>
      <c r="U82" s="244"/>
      <c r="V82" s="244"/>
      <c r="W82" s="244"/>
      <c r="X82" s="244"/>
      <c r="Y82" s="244"/>
    </row>
    <row r="83" spans="1:25" ht="23.5" x14ac:dyDescent="0.3">
      <c r="A83" s="314"/>
      <c r="B83" s="747" t="s">
        <v>304</v>
      </c>
      <c r="C83" s="725"/>
      <c r="D83" s="725"/>
      <c r="E83" s="725"/>
      <c r="F83" s="725"/>
      <c r="G83" s="726"/>
      <c r="H83" s="305">
        <f>H84+H99+H103+H107+H113+H122+H137</f>
        <v>52</v>
      </c>
      <c r="I83" s="480">
        <f>I84+I99+I103+I107+I113+I122+I137</f>
        <v>104</v>
      </c>
      <c r="J83" s="305">
        <f t="shared" ref="J83:J84" si="3">H83*100/I83</f>
        <v>50</v>
      </c>
      <c r="K83" s="249"/>
      <c r="L83" s="244"/>
      <c r="M83" s="244"/>
      <c r="N83" s="244"/>
      <c r="O83" s="244"/>
      <c r="P83" s="244"/>
      <c r="Q83" s="244"/>
      <c r="R83" s="244"/>
      <c r="S83" s="244"/>
      <c r="T83" s="244"/>
      <c r="U83" s="244"/>
      <c r="V83" s="244"/>
      <c r="W83" s="244"/>
      <c r="X83" s="244"/>
      <c r="Y83" s="244"/>
    </row>
    <row r="84" spans="1:25" ht="23.5" x14ac:dyDescent="0.3">
      <c r="A84" s="314" t="s">
        <v>38</v>
      </c>
      <c r="B84" s="748" t="s">
        <v>39</v>
      </c>
      <c r="C84" s="725"/>
      <c r="D84" s="725"/>
      <c r="E84" s="725"/>
      <c r="F84" s="725"/>
      <c r="G84" s="726"/>
      <c r="H84" s="305">
        <f>SUM(D85:D98)</f>
        <v>13</v>
      </c>
      <c r="I84" s="480">
        <f>COUNT(D85:D98)*2</f>
        <v>26</v>
      </c>
      <c r="J84" s="305">
        <f t="shared" si="3"/>
        <v>50</v>
      </c>
      <c r="K84" s="249"/>
      <c r="L84" s="244"/>
      <c r="M84" s="244"/>
      <c r="N84" s="244"/>
      <c r="O84" s="244"/>
      <c r="P84" s="244"/>
      <c r="Q84" s="244"/>
      <c r="R84" s="244"/>
      <c r="S84" s="244"/>
      <c r="T84" s="244"/>
      <c r="U84" s="244"/>
      <c r="V84" s="244"/>
      <c r="W84" s="244"/>
      <c r="X84" s="244"/>
      <c r="Y84" s="244"/>
    </row>
    <row r="85" spans="1:25" ht="45" x14ac:dyDescent="0.3">
      <c r="A85" s="314" t="s">
        <v>1204</v>
      </c>
      <c r="B85" s="261" t="s">
        <v>307</v>
      </c>
      <c r="C85" s="259" t="s">
        <v>3624</v>
      </c>
      <c r="D85" s="260">
        <v>1</v>
      </c>
      <c r="E85" s="260" t="s">
        <v>218</v>
      </c>
      <c r="F85" s="275" t="s">
        <v>3625</v>
      </c>
      <c r="G85" s="550"/>
      <c r="H85" s="305"/>
      <c r="I85" s="480"/>
      <c r="J85" s="305"/>
      <c r="K85" s="249"/>
      <c r="L85" s="244"/>
      <c r="M85" s="244"/>
      <c r="N85" s="244"/>
      <c r="O85" s="244"/>
      <c r="P85" s="244"/>
      <c r="Q85" s="244"/>
      <c r="R85" s="244"/>
      <c r="S85" s="244"/>
      <c r="T85" s="244"/>
      <c r="U85" s="244"/>
      <c r="V85" s="244"/>
      <c r="W85" s="244"/>
      <c r="X85" s="244"/>
      <c r="Y85" s="244"/>
    </row>
    <row r="86" spans="1:25" ht="90" x14ac:dyDescent="0.3">
      <c r="A86" s="314" t="s">
        <v>1209</v>
      </c>
      <c r="B86" s="275" t="s">
        <v>1697</v>
      </c>
      <c r="C86" s="259" t="s">
        <v>3626</v>
      </c>
      <c r="D86" s="260">
        <v>1</v>
      </c>
      <c r="E86" s="260" t="s">
        <v>218</v>
      </c>
      <c r="F86" s="261" t="s">
        <v>3627</v>
      </c>
      <c r="G86" s="550"/>
      <c r="H86" s="305"/>
      <c r="I86" s="480"/>
      <c r="J86" s="305"/>
      <c r="K86" s="249"/>
      <c r="L86" s="244"/>
      <c r="M86" s="244"/>
      <c r="N86" s="244"/>
      <c r="O86" s="244"/>
      <c r="P86" s="244"/>
      <c r="Q86" s="244"/>
      <c r="R86" s="244"/>
      <c r="S86" s="244"/>
      <c r="T86" s="244"/>
      <c r="U86" s="244"/>
      <c r="V86" s="244"/>
      <c r="W86" s="244"/>
      <c r="X86" s="244"/>
      <c r="Y86" s="244"/>
    </row>
    <row r="87" spans="1:25" ht="60" x14ac:dyDescent="0.3">
      <c r="A87" s="314" t="s">
        <v>1219</v>
      </c>
      <c r="B87" s="261" t="s">
        <v>316</v>
      </c>
      <c r="C87" s="274" t="s">
        <v>3628</v>
      </c>
      <c r="D87" s="260">
        <v>1</v>
      </c>
      <c r="E87" s="260" t="s">
        <v>218</v>
      </c>
      <c r="F87" s="261" t="s">
        <v>3629</v>
      </c>
      <c r="G87" s="550"/>
      <c r="H87" s="305"/>
      <c r="I87" s="480"/>
      <c r="J87" s="305"/>
      <c r="K87" s="249"/>
      <c r="L87" s="244"/>
      <c r="M87" s="244"/>
      <c r="N87" s="244"/>
      <c r="O87" s="244"/>
      <c r="P87" s="244"/>
      <c r="Q87" s="244"/>
      <c r="R87" s="244"/>
      <c r="S87" s="244"/>
      <c r="T87" s="244"/>
      <c r="U87" s="244"/>
      <c r="V87" s="244"/>
      <c r="W87" s="244"/>
      <c r="X87" s="244"/>
      <c r="Y87" s="244"/>
    </row>
    <row r="88" spans="1:25" ht="45" x14ac:dyDescent="0.3">
      <c r="A88" s="314"/>
      <c r="B88" s="261"/>
      <c r="C88" s="259" t="s">
        <v>3630</v>
      </c>
      <c r="D88" s="260">
        <v>1</v>
      </c>
      <c r="E88" s="260" t="s">
        <v>218</v>
      </c>
      <c r="F88" s="261" t="s">
        <v>3631</v>
      </c>
      <c r="G88" s="550"/>
      <c r="H88" s="305"/>
      <c r="I88" s="480"/>
      <c r="J88" s="305"/>
      <c r="K88" s="249"/>
      <c r="L88" s="244"/>
      <c r="M88" s="244"/>
      <c r="N88" s="244"/>
      <c r="O88" s="244"/>
      <c r="P88" s="244"/>
      <c r="Q88" s="244"/>
      <c r="R88" s="244"/>
      <c r="S88" s="244"/>
      <c r="T88" s="244"/>
      <c r="U88" s="244"/>
      <c r="V88" s="244"/>
      <c r="W88" s="244"/>
      <c r="X88" s="244"/>
      <c r="Y88" s="244"/>
    </row>
    <row r="89" spans="1:25" ht="75" x14ac:dyDescent="0.3">
      <c r="A89" s="314"/>
      <c r="B89" s="261"/>
      <c r="C89" s="259" t="s">
        <v>3632</v>
      </c>
      <c r="D89" s="260">
        <v>1</v>
      </c>
      <c r="E89" s="260" t="s">
        <v>218</v>
      </c>
      <c r="F89" s="261" t="s">
        <v>3633</v>
      </c>
      <c r="G89" s="550"/>
      <c r="H89" s="305"/>
      <c r="I89" s="480"/>
      <c r="J89" s="305"/>
      <c r="K89" s="249"/>
      <c r="L89" s="244"/>
      <c r="M89" s="244"/>
      <c r="N89" s="244"/>
      <c r="O89" s="244"/>
      <c r="P89" s="244"/>
      <c r="Q89" s="244"/>
      <c r="R89" s="244"/>
      <c r="S89" s="244"/>
      <c r="T89" s="244"/>
      <c r="U89" s="244"/>
      <c r="V89" s="244"/>
      <c r="W89" s="244"/>
      <c r="X89" s="244"/>
      <c r="Y89" s="244"/>
    </row>
    <row r="90" spans="1:25" ht="60" x14ac:dyDescent="0.3">
      <c r="A90" s="314"/>
      <c r="B90" s="261"/>
      <c r="C90" s="259" t="s">
        <v>3634</v>
      </c>
      <c r="D90" s="260">
        <v>1</v>
      </c>
      <c r="E90" s="260" t="s">
        <v>218</v>
      </c>
      <c r="F90" s="261" t="s">
        <v>3635</v>
      </c>
      <c r="G90" s="550"/>
      <c r="H90" s="305"/>
      <c r="I90" s="480"/>
      <c r="J90" s="305"/>
      <c r="K90" s="249"/>
      <c r="L90" s="244"/>
      <c r="M90" s="244"/>
      <c r="N90" s="244"/>
      <c r="O90" s="244"/>
      <c r="P90" s="244"/>
      <c r="Q90" s="244"/>
      <c r="R90" s="244"/>
      <c r="S90" s="244"/>
      <c r="T90" s="244"/>
      <c r="U90" s="244"/>
      <c r="V90" s="244"/>
      <c r="W90" s="244"/>
      <c r="X90" s="244"/>
      <c r="Y90" s="244"/>
    </row>
    <row r="91" spans="1:25" ht="60" x14ac:dyDescent="0.3">
      <c r="A91" s="314"/>
      <c r="B91" s="261"/>
      <c r="C91" s="263" t="s">
        <v>3636</v>
      </c>
      <c r="D91" s="260">
        <v>1</v>
      </c>
      <c r="E91" s="260" t="s">
        <v>218</v>
      </c>
      <c r="F91" s="261" t="s">
        <v>3637</v>
      </c>
      <c r="G91" s="551"/>
      <c r="H91" s="305"/>
      <c r="I91" s="480"/>
      <c r="J91" s="305"/>
      <c r="K91" s="249"/>
      <c r="L91" s="244"/>
      <c r="M91" s="244"/>
      <c r="N91" s="244"/>
      <c r="O91" s="244"/>
      <c r="P91" s="244"/>
      <c r="Q91" s="244"/>
      <c r="R91" s="244"/>
      <c r="S91" s="244"/>
      <c r="T91" s="244"/>
      <c r="U91" s="244"/>
      <c r="V91" s="244"/>
      <c r="W91" s="244"/>
      <c r="X91" s="244"/>
      <c r="Y91" s="244"/>
    </row>
    <row r="92" spans="1:25" ht="90" x14ac:dyDescent="0.3">
      <c r="A92" s="314"/>
      <c r="B92" s="261"/>
      <c r="C92" s="259" t="s">
        <v>3638</v>
      </c>
      <c r="D92" s="260">
        <v>1</v>
      </c>
      <c r="E92" s="260" t="s">
        <v>218</v>
      </c>
      <c r="F92" s="261" t="s">
        <v>4324</v>
      </c>
      <c r="G92" s="550"/>
      <c r="H92" s="305"/>
      <c r="I92" s="480"/>
      <c r="J92" s="305"/>
      <c r="K92" s="249"/>
      <c r="L92" s="244"/>
      <c r="M92" s="244"/>
      <c r="N92" s="244"/>
      <c r="O92" s="244"/>
      <c r="P92" s="244"/>
      <c r="Q92" s="244"/>
      <c r="R92" s="244"/>
      <c r="S92" s="244"/>
      <c r="T92" s="244"/>
      <c r="U92" s="244"/>
      <c r="V92" s="244"/>
      <c r="W92" s="244"/>
      <c r="X92" s="244"/>
      <c r="Y92" s="244"/>
    </row>
    <row r="93" spans="1:25" ht="30" x14ac:dyDescent="0.3">
      <c r="A93" s="314"/>
      <c r="B93" s="261"/>
      <c r="C93" s="259" t="s">
        <v>3639</v>
      </c>
      <c r="D93" s="260">
        <v>1</v>
      </c>
      <c r="E93" s="260" t="s">
        <v>218</v>
      </c>
      <c r="F93" s="261" t="s">
        <v>3640</v>
      </c>
      <c r="G93" s="551"/>
      <c r="H93" s="305"/>
      <c r="I93" s="480"/>
      <c r="J93" s="305"/>
      <c r="K93" s="249"/>
      <c r="L93" s="244"/>
      <c r="M93" s="244"/>
      <c r="N93" s="244"/>
      <c r="O93" s="244"/>
      <c r="P93" s="244"/>
      <c r="Q93" s="244"/>
      <c r="R93" s="244"/>
      <c r="S93" s="244"/>
      <c r="T93" s="244"/>
      <c r="U93" s="244"/>
      <c r="V93" s="244"/>
      <c r="W93" s="244"/>
      <c r="X93" s="244"/>
      <c r="Y93" s="244"/>
    </row>
    <row r="94" spans="1:25" ht="30" x14ac:dyDescent="0.3">
      <c r="A94" s="314" t="s">
        <v>1225</v>
      </c>
      <c r="B94" s="318" t="s">
        <v>334</v>
      </c>
      <c r="C94" s="259" t="s">
        <v>3641</v>
      </c>
      <c r="D94" s="260">
        <v>1</v>
      </c>
      <c r="E94" s="260" t="s">
        <v>218</v>
      </c>
      <c r="F94" s="261" t="s">
        <v>3642</v>
      </c>
      <c r="G94" s="550"/>
      <c r="H94" s="305"/>
      <c r="I94" s="480"/>
      <c r="J94" s="305"/>
      <c r="K94" s="249"/>
      <c r="L94" s="244"/>
      <c r="M94" s="244"/>
      <c r="N94" s="244"/>
      <c r="O94" s="244"/>
      <c r="P94" s="244"/>
      <c r="Q94" s="244"/>
      <c r="R94" s="244"/>
      <c r="S94" s="244"/>
      <c r="T94" s="244"/>
      <c r="U94" s="244"/>
      <c r="V94" s="244"/>
      <c r="W94" s="244"/>
      <c r="X94" s="244"/>
      <c r="Y94" s="244"/>
    </row>
    <row r="95" spans="1:25" ht="30" x14ac:dyDescent="0.3">
      <c r="A95" s="314" t="s">
        <v>1227</v>
      </c>
      <c r="B95" s="261" t="s">
        <v>338</v>
      </c>
      <c r="C95" s="259" t="s">
        <v>1228</v>
      </c>
      <c r="D95" s="260">
        <v>1</v>
      </c>
      <c r="E95" s="260" t="s">
        <v>218</v>
      </c>
      <c r="F95" s="261" t="s">
        <v>3643</v>
      </c>
      <c r="G95" s="550"/>
      <c r="H95" s="305"/>
      <c r="I95" s="480"/>
      <c r="J95" s="305"/>
      <c r="K95" s="249"/>
      <c r="L95" s="244"/>
      <c r="M95" s="244"/>
      <c r="N95" s="244"/>
      <c r="O95" s="244"/>
      <c r="P95" s="244"/>
      <c r="Q95" s="244"/>
      <c r="R95" s="244"/>
      <c r="S95" s="244"/>
      <c r="T95" s="244"/>
      <c r="U95" s="244"/>
      <c r="V95" s="244"/>
      <c r="W95" s="244"/>
      <c r="X95" s="244"/>
      <c r="Y95" s="244"/>
    </row>
    <row r="96" spans="1:25" ht="135" x14ac:dyDescent="0.3">
      <c r="A96" s="314" t="s">
        <v>1229</v>
      </c>
      <c r="B96" s="318" t="s">
        <v>342</v>
      </c>
      <c r="C96" s="259" t="s">
        <v>1698</v>
      </c>
      <c r="D96" s="260">
        <v>1</v>
      </c>
      <c r="E96" s="260" t="s">
        <v>218</v>
      </c>
      <c r="F96" s="261" t="s">
        <v>3644</v>
      </c>
      <c r="G96" s="550"/>
      <c r="H96" s="305"/>
      <c r="I96" s="480"/>
      <c r="J96" s="305"/>
      <c r="K96" s="249"/>
      <c r="L96" s="244"/>
      <c r="M96" s="244"/>
      <c r="N96" s="244"/>
      <c r="O96" s="244"/>
      <c r="P96" s="244"/>
      <c r="Q96" s="244"/>
      <c r="R96" s="244"/>
      <c r="S96" s="244"/>
      <c r="T96" s="244"/>
      <c r="U96" s="244"/>
      <c r="V96" s="244"/>
      <c r="W96" s="244"/>
      <c r="X96" s="244"/>
      <c r="Y96" s="244"/>
    </row>
    <row r="97" spans="1:25" ht="75" hidden="1" x14ac:dyDescent="0.3">
      <c r="A97" s="570" t="s">
        <v>1232</v>
      </c>
      <c r="B97" s="261" t="s">
        <v>346</v>
      </c>
      <c r="C97" s="561" t="s">
        <v>3645</v>
      </c>
      <c r="D97" s="571"/>
      <c r="E97" s="571" t="s">
        <v>218</v>
      </c>
      <c r="F97" s="551" t="s">
        <v>3646</v>
      </c>
      <c r="G97" s="550"/>
      <c r="H97" s="305"/>
      <c r="I97" s="480"/>
      <c r="J97" s="305"/>
      <c r="K97" s="249"/>
      <c r="L97" s="244"/>
      <c r="M97" s="244"/>
      <c r="N97" s="244"/>
      <c r="O97" s="244"/>
      <c r="P97" s="244"/>
      <c r="Q97" s="244"/>
      <c r="R97" s="244"/>
      <c r="S97" s="244"/>
      <c r="T97" s="244"/>
      <c r="U97" s="244"/>
      <c r="V97" s="244"/>
      <c r="W97" s="244"/>
      <c r="X97" s="244"/>
      <c r="Y97" s="244"/>
    </row>
    <row r="98" spans="1:25" ht="45" x14ac:dyDescent="0.3">
      <c r="A98" s="314"/>
      <c r="B98" s="261"/>
      <c r="C98" s="259" t="s">
        <v>1699</v>
      </c>
      <c r="D98" s="260">
        <v>1</v>
      </c>
      <c r="E98" s="260" t="s">
        <v>218</v>
      </c>
      <c r="F98" s="261" t="s">
        <v>3647</v>
      </c>
      <c r="G98" s="550"/>
      <c r="H98" s="305"/>
      <c r="I98" s="480"/>
      <c r="J98" s="305"/>
      <c r="K98" s="249"/>
      <c r="L98" s="244"/>
      <c r="M98" s="244"/>
      <c r="N98" s="244"/>
      <c r="O98" s="244"/>
      <c r="P98" s="244"/>
      <c r="Q98" s="244"/>
      <c r="R98" s="244"/>
      <c r="S98" s="244"/>
      <c r="T98" s="244"/>
      <c r="U98" s="244"/>
      <c r="V98" s="244"/>
      <c r="W98" s="244"/>
      <c r="X98" s="244"/>
      <c r="Y98" s="244"/>
    </row>
    <row r="99" spans="1:25" ht="23.5" x14ac:dyDescent="0.3">
      <c r="A99" s="314" t="s">
        <v>40</v>
      </c>
      <c r="B99" s="748" t="s">
        <v>3648</v>
      </c>
      <c r="C99" s="725"/>
      <c r="D99" s="725"/>
      <c r="E99" s="725"/>
      <c r="F99" s="725"/>
      <c r="G99" s="726"/>
      <c r="H99" s="305">
        <f>SUM(D100:D102)</f>
        <v>3</v>
      </c>
      <c r="I99" s="480">
        <f>COUNT(D100:D102)*2</f>
        <v>6</v>
      </c>
      <c r="J99" s="305">
        <f>H99*100/I99</f>
        <v>50</v>
      </c>
      <c r="K99" s="249"/>
      <c r="L99" s="244"/>
      <c r="M99" s="244"/>
      <c r="N99" s="244"/>
      <c r="O99" s="244"/>
      <c r="P99" s="244"/>
      <c r="Q99" s="244"/>
      <c r="R99" s="244"/>
      <c r="S99" s="244"/>
      <c r="T99" s="244"/>
      <c r="U99" s="244"/>
      <c r="V99" s="244"/>
      <c r="W99" s="244"/>
      <c r="X99" s="244"/>
      <c r="Y99" s="244"/>
    </row>
    <row r="100" spans="1:25" ht="45" x14ac:dyDescent="0.3">
      <c r="A100" s="314" t="s">
        <v>353</v>
      </c>
      <c r="B100" s="319" t="s">
        <v>354</v>
      </c>
      <c r="C100" s="259" t="s">
        <v>355</v>
      </c>
      <c r="D100" s="260">
        <v>1</v>
      </c>
      <c r="E100" s="260" t="s">
        <v>218</v>
      </c>
      <c r="F100" s="261" t="s">
        <v>356</v>
      </c>
      <c r="G100" s="550"/>
      <c r="H100" s="305"/>
      <c r="I100" s="480"/>
      <c r="J100" s="305"/>
      <c r="K100" s="249"/>
      <c r="L100" s="244"/>
      <c r="M100" s="244"/>
      <c r="N100" s="244"/>
      <c r="O100" s="244"/>
      <c r="P100" s="244"/>
      <c r="Q100" s="244"/>
      <c r="R100" s="244"/>
      <c r="S100" s="244"/>
      <c r="T100" s="244"/>
      <c r="U100" s="244"/>
      <c r="V100" s="244"/>
      <c r="W100" s="244"/>
      <c r="X100" s="244"/>
      <c r="Y100" s="244"/>
    </row>
    <row r="101" spans="1:25" ht="45" x14ac:dyDescent="0.3">
      <c r="A101" s="314" t="s">
        <v>1238</v>
      </c>
      <c r="B101" s="275" t="s">
        <v>358</v>
      </c>
      <c r="C101" s="278" t="s">
        <v>1700</v>
      </c>
      <c r="D101" s="260">
        <v>1</v>
      </c>
      <c r="E101" s="260" t="s">
        <v>218</v>
      </c>
      <c r="F101" s="261" t="s">
        <v>3649</v>
      </c>
      <c r="G101" s="550"/>
      <c r="H101" s="305"/>
      <c r="I101" s="480"/>
      <c r="J101" s="305"/>
      <c r="K101" s="249"/>
      <c r="L101" s="244"/>
      <c r="M101" s="244"/>
      <c r="N101" s="244"/>
      <c r="O101" s="244"/>
      <c r="P101" s="244"/>
      <c r="Q101" s="244"/>
      <c r="R101" s="244"/>
      <c r="S101" s="244"/>
      <c r="T101" s="244"/>
      <c r="U101" s="244"/>
      <c r="V101" s="244"/>
      <c r="W101" s="244"/>
      <c r="X101" s="244"/>
      <c r="Y101" s="244"/>
    </row>
    <row r="102" spans="1:25" ht="75" x14ac:dyDescent="0.3">
      <c r="A102" s="314" t="s">
        <v>360</v>
      </c>
      <c r="B102" s="320" t="s">
        <v>361</v>
      </c>
      <c r="C102" s="266" t="s">
        <v>3650</v>
      </c>
      <c r="D102" s="260">
        <v>1</v>
      </c>
      <c r="E102" s="260" t="s">
        <v>218</v>
      </c>
      <c r="F102" s="275" t="s">
        <v>3651</v>
      </c>
      <c r="G102" s="553"/>
      <c r="H102" s="305"/>
      <c r="I102" s="480"/>
      <c r="J102" s="305"/>
      <c r="K102" s="249"/>
      <c r="L102" s="244"/>
      <c r="M102" s="244"/>
      <c r="N102" s="244"/>
      <c r="O102" s="244"/>
      <c r="P102" s="244"/>
      <c r="Q102" s="244"/>
      <c r="R102" s="244"/>
      <c r="S102" s="244"/>
      <c r="T102" s="244"/>
      <c r="U102" s="244"/>
      <c r="V102" s="244"/>
      <c r="W102" s="244"/>
      <c r="X102" s="244"/>
      <c r="Y102" s="244"/>
    </row>
    <row r="103" spans="1:25" ht="23.5" x14ac:dyDescent="0.3">
      <c r="A103" s="314" t="s">
        <v>41</v>
      </c>
      <c r="B103" s="748" t="s">
        <v>3652</v>
      </c>
      <c r="C103" s="725"/>
      <c r="D103" s="725"/>
      <c r="E103" s="725"/>
      <c r="F103" s="725"/>
      <c r="G103" s="726"/>
      <c r="H103" s="305">
        <f>SUM(D104:D106)</f>
        <v>3</v>
      </c>
      <c r="I103" s="480">
        <f>COUNT(D104:D106)*2</f>
        <v>6</v>
      </c>
      <c r="J103" s="305">
        <f>H103*100/I103</f>
        <v>50</v>
      </c>
      <c r="K103" s="249"/>
      <c r="L103" s="244"/>
      <c r="M103" s="244"/>
      <c r="N103" s="244"/>
      <c r="O103" s="244"/>
      <c r="P103" s="244"/>
      <c r="Q103" s="244"/>
      <c r="R103" s="244"/>
      <c r="S103" s="244"/>
      <c r="T103" s="244"/>
      <c r="U103" s="244"/>
      <c r="V103" s="244"/>
      <c r="W103" s="244"/>
      <c r="X103" s="244"/>
      <c r="Y103" s="244"/>
    </row>
    <row r="104" spans="1:25" ht="30" x14ac:dyDescent="0.3">
      <c r="A104" s="314" t="s">
        <v>372</v>
      </c>
      <c r="B104" s="275" t="s">
        <v>364</v>
      </c>
      <c r="C104" s="259" t="s">
        <v>3653</v>
      </c>
      <c r="D104" s="260">
        <v>1</v>
      </c>
      <c r="E104" s="260" t="s">
        <v>245</v>
      </c>
      <c r="F104" s="261" t="s">
        <v>1703</v>
      </c>
      <c r="G104" s="550"/>
      <c r="H104" s="305"/>
      <c r="I104" s="480"/>
      <c r="J104" s="305"/>
      <c r="K104" s="249"/>
      <c r="L104" s="244"/>
      <c r="M104" s="244"/>
      <c r="N104" s="244"/>
      <c r="O104" s="244"/>
      <c r="P104" s="244"/>
      <c r="Q104" s="244"/>
      <c r="R104" s="244"/>
      <c r="S104" s="244"/>
      <c r="T104" s="244"/>
      <c r="U104" s="244"/>
      <c r="V104" s="244"/>
      <c r="W104" s="244"/>
      <c r="X104" s="244"/>
      <c r="Y104" s="244"/>
    </row>
    <row r="105" spans="1:25" ht="45" x14ac:dyDescent="0.3">
      <c r="A105" s="314" t="s">
        <v>1915</v>
      </c>
      <c r="B105" s="321" t="s">
        <v>366</v>
      </c>
      <c r="C105" s="266" t="s">
        <v>3654</v>
      </c>
      <c r="D105" s="260">
        <v>1</v>
      </c>
      <c r="E105" s="260" t="s">
        <v>218</v>
      </c>
      <c r="F105" s="261" t="s">
        <v>3655</v>
      </c>
      <c r="G105" s="550"/>
      <c r="H105" s="305"/>
      <c r="I105" s="480"/>
      <c r="J105" s="305"/>
      <c r="K105" s="249"/>
      <c r="L105" s="244"/>
      <c r="M105" s="244"/>
      <c r="N105" s="244"/>
      <c r="O105" s="244"/>
      <c r="P105" s="244"/>
      <c r="Q105" s="244"/>
      <c r="R105" s="244"/>
      <c r="S105" s="244"/>
      <c r="T105" s="244"/>
      <c r="U105" s="244"/>
      <c r="V105" s="244"/>
      <c r="W105" s="244"/>
      <c r="X105" s="244"/>
      <c r="Y105" s="244"/>
    </row>
    <row r="106" spans="1:25" ht="45" x14ac:dyDescent="0.3">
      <c r="A106" s="314" t="s">
        <v>1704</v>
      </c>
      <c r="B106" s="275" t="s">
        <v>369</v>
      </c>
      <c r="C106" s="259" t="s">
        <v>370</v>
      </c>
      <c r="D106" s="260">
        <v>1</v>
      </c>
      <c r="E106" s="260" t="s">
        <v>176</v>
      </c>
      <c r="F106" s="261" t="s">
        <v>3656</v>
      </c>
      <c r="G106" s="550"/>
      <c r="H106" s="305"/>
      <c r="I106" s="480"/>
      <c r="J106" s="305"/>
      <c r="K106" s="249"/>
      <c r="L106" s="244"/>
      <c r="M106" s="244"/>
      <c r="N106" s="244"/>
      <c r="O106" s="244"/>
      <c r="P106" s="244"/>
      <c r="Q106" s="244"/>
      <c r="R106" s="244"/>
      <c r="S106" s="244"/>
      <c r="T106" s="244"/>
      <c r="U106" s="244"/>
      <c r="V106" s="244"/>
      <c r="W106" s="244"/>
      <c r="X106" s="244"/>
      <c r="Y106" s="244"/>
    </row>
    <row r="107" spans="1:25" ht="23.5" x14ac:dyDescent="0.3">
      <c r="A107" s="314" t="s">
        <v>43</v>
      </c>
      <c r="B107" s="748" t="s">
        <v>371</v>
      </c>
      <c r="C107" s="725"/>
      <c r="D107" s="725"/>
      <c r="E107" s="725"/>
      <c r="F107" s="725"/>
      <c r="G107" s="726"/>
      <c r="H107" s="305">
        <f>SUM(D108:D112)</f>
        <v>4</v>
      </c>
      <c r="I107" s="480">
        <f>COUNT(D108:D112)*2</f>
        <v>8</v>
      </c>
      <c r="J107" s="305">
        <f>H107*100/I107</f>
        <v>50</v>
      </c>
      <c r="K107" s="249"/>
      <c r="L107" s="244"/>
      <c r="M107" s="244"/>
      <c r="N107" s="244"/>
      <c r="O107" s="244"/>
      <c r="P107" s="244"/>
      <c r="Q107" s="244"/>
      <c r="R107" s="244"/>
      <c r="S107" s="244"/>
      <c r="T107" s="244"/>
      <c r="U107" s="244"/>
      <c r="V107" s="244"/>
      <c r="W107" s="244"/>
      <c r="X107" s="244"/>
      <c r="Y107" s="244"/>
    </row>
    <row r="108" spans="1:25" ht="60" x14ac:dyDescent="0.3">
      <c r="A108" s="314" t="s">
        <v>1267</v>
      </c>
      <c r="B108" s="261" t="s">
        <v>1247</v>
      </c>
      <c r="C108" s="259" t="s">
        <v>3657</v>
      </c>
      <c r="D108" s="260">
        <v>1</v>
      </c>
      <c r="E108" s="260" t="s">
        <v>243</v>
      </c>
      <c r="F108" s="261" t="s">
        <v>3658</v>
      </c>
      <c r="G108" s="550"/>
      <c r="H108" s="305"/>
      <c r="I108" s="480"/>
      <c r="J108" s="305"/>
      <c r="K108" s="249"/>
      <c r="L108" s="244"/>
      <c r="M108" s="244"/>
      <c r="N108" s="244"/>
      <c r="O108" s="244"/>
      <c r="P108" s="244"/>
      <c r="Q108" s="244"/>
      <c r="R108" s="244"/>
      <c r="S108" s="244"/>
      <c r="T108" s="244"/>
      <c r="U108" s="244"/>
      <c r="V108" s="244"/>
      <c r="W108" s="244"/>
      <c r="X108" s="244"/>
      <c r="Y108" s="244"/>
    </row>
    <row r="109" spans="1:25" ht="23.5" hidden="1" x14ac:dyDescent="0.3">
      <c r="A109" s="570"/>
      <c r="B109" s="261"/>
      <c r="C109" s="259" t="s">
        <v>4325</v>
      </c>
      <c r="D109" s="260"/>
      <c r="E109" s="260" t="s">
        <v>243</v>
      </c>
      <c r="F109" s="245" t="s">
        <v>4326</v>
      </c>
      <c r="G109" s="550"/>
      <c r="H109" s="305"/>
      <c r="I109" s="480"/>
      <c r="J109" s="305"/>
      <c r="K109" s="249"/>
      <c r="L109" s="244"/>
      <c r="M109" s="244"/>
      <c r="N109" s="244"/>
      <c r="O109" s="244"/>
      <c r="P109" s="244"/>
      <c r="Q109" s="244"/>
      <c r="R109" s="244"/>
      <c r="S109" s="244"/>
      <c r="T109" s="244"/>
      <c r="U109" s="244"/>
      <c r="V109" s="244"/>
      <c r="W109" s="244"/>
      <c r="X109" s="244"/>
      <c r="Y109" s="244"/>
    </row>
    <row r="110" spans="1:25" ht="30" x14ac:dyDescent="0.3">
      <c r="A110" s="314" t="s">
        <v>1271</v>
      </c>
      <c r="B110" s="261" t="s">
        <v>3659</v>
      </c>
      <c r="C110" s="259" t="s">
        <v>3660</v>
      </c>
      <c r="D110" s="260">
        <v>1</v>
      </c>
      <c r="E110" s="260" t="s">
        <v>243</v>
      </c>
      <c r="F110" s="261" t="s">
        <v>3661</v>
      </c>
      <c r="G110" s="550"/>
      <c r="H110" s="305"/>
      <c r="I110" s="480"/>
      <c r="J110" s="305"/>
      <c r="K110" s="249"/>
      <c r="L110" s="244"/>
      <c r="M110" s="244"/>
      <c r="N110" s="244"/>
      <c r="O110" s="244"/>
      <c r="P110" s="244"/>
      <c r="Q110" s="244"/>
      <c r="R110" s="244"/>
      <c r="S110" s="244"/>
      <c r="T110" s="244"/>
      <c r="U110" s="244"/>
      <c r="V110" s="244"/>
      <c r="W110" s="244"/>
      <c r="X110" s="244"/>
      <c r="Y110" s="244"/>
    </row>
    <row r="111" spans="1:25" ht="60" x14ac:dyDescent="0.3">
      <c r="A111" s="314" t="s">
        <v>1275</v>
      </c>
      <c r="B111" s="261" t="s">
        <v>379</v>
      </c>
      <c r="C111" s="259" t="s">
        <v>3662</v>
      </c>
      <c r="D111" s="260">
        <v>1</v>
      </c>
      <c r="E111" s="260" t="s">
        <v>381</v>
      </c>
      <c r="F111" s="261" t="s">
        <v>3663</v>
      </c>
      <c r="G111" s="550"/>
      <c r="H111" s="305"/>
      <c r="I111" s="480"/>
      <c r="J111" s="305"/>
      <c r="K111" s="249"/>
      <c r="L111" s="244"/>
      <c r="M111" s="244"/>
      <c r="N111" s="244"/>
      <c r="O111" s="244"/>
      <c r="P111" s="244"/>
      <c r="Q111" s="244"/>
      <c r="R111" s="244"/>
      <c r="S111" s="244"/>
      <c r="T111" s="244"/>
      <c r="U111" s="244"/>
      <c r="V111" s="244"/>
      <c r="W111" s="244"/>
      <c r="X111" s="244"/>
      <c r="Y111" s="244"/>
    </row>
    <row r="112" spans="1:25" ht="120" x14ac:dyDescent="0.3">
      <c r="A112" s="314" t="s">
        <v>3532</v>
      </c>
      <c r="B112" s="261" t="s">
        <v>384</v>
      </c>
      <c r="C112" s="259" t="s">
        <v>3664</v>
      </c>
      <c r="D112" s="260">
        <v>1</v>
      </c>
      <c r="E112" s="260" t="s">
        <v>388</v>
      </c>
      <c r="F112" s="261" t="s">
        <v>3665</v>
      </c>
      <c r="G112" s="550"/>
      <c r="H112" s="305"/>
      <c r="I112" s="480"/>
      <c r="J112" s="305"/>
      <c r="K112" s="249"/>
      <c r="L112" s="244"/>
      <c r="M112" s="244"/>
      <c r="N112" s="244"/>
      <c r="O112" s="244"/>
      <c r="P112" s="244"/>
      <c r="Q112" s="244"/>
      <c r="R112" s="244"/>
      <c r="S112" s="244"/>
      <c r="T112" s="244"/>
      <c r="U112" s="244"/>
      <c r="V112" s="244"/>
      <c r="W112" s="244"/>
      <c r="X112" s="244"/>
      <c r="Y112" s="244"/>
    </row>
    <row r="113" spans="1:25" ht="23.5" x14ac:dyDescent="0.3">
      <c r="A113" s="314" t="s">
        <v>44</v>
      </c>
      <c r="B113" s="748" t="s">
        <v>4552</v>
      </c>
      <c r="C113" s="725"/>
      <c r="D113" s="725"/>
      <c r="E113" s="725"/>
      <c r="F113" s="725"/>
      <c r="G113" s="726"/>
      <c r="H113" s="305">
        <f>SUM(D114:D121)</f>
        <v>8</v>
      </c>
      <c r="I113" s="480">
        <f>COUNT(D114:D121)*2</f>
        <v>16</v>
      </c>
      <c r="J113" s="305">
        <f>H113*100/I113</f>
        <v>50</v>
      </c>
      <c r="K113" s="249"/>
      <c r="L113" s="244"/>
      <c r="M113" s="244"/>
      <c r="N113" s="244"/>
      <c r="O113" s="244"/>
      <c r="P113" s="244"/>
      <c r="Q113" s="244"/>
      <c r="R113" s="244"/>
      <c r="S113" s="244"/>
      <c r="T113" s="244"/>
      <c r="U113" s="244"/>
      <c r="V113" s="244"/>
      <c r="W113" s="244"/>
      <c r="X113" s="244"/>
      <c r="Y113" s="244"/>
    </row>
    <row r="114" spans="1:25" ht="30" x14ac:dyDescent="0.3">
      <c r="A114" s="314" t="s">
        <v>1278</v>
      </c>
      <c r="B114" s="261" t="s">
        <v>4327</v>
      </c>
      <c r="C114" s="259" t="s">
        <v>4328</v>
      </c>
      <c r="D114" s="260">
        <v>1</v>
      </c>
      <c r="E114" s="260" t="s">
        <v>395</v>
      </c>
      <c r="F114" s="261" t="s">
        <v>3666</v>
      </c>
      <c r="G114" s="551"/>
      <c r="H114" s="305"/>
      <c r="I114" s="480"/>
      <c r="J114" s="305"/>
      <c r="K114" s="249"/>
      <c r="L114" s="244"/>
      <c r="M114" s="244"/>
      <c r="N114" s="244"/>
      <c r="O114" s="244"/>
      <c r="P114" s="244"/>
      <c r="Q114" s="244"/>
      <c r="R114" s="244"/>
      <c r="S114" s="244"/>
      <c r="T114" s="244"/>
      <c r="U114" s="244"/>
      <c r="V114" s="244"/>
      <c r="W114" s="244"/>
      <c r="X114" s="244"/>
      <c r="Y114" s="244"/>
    </row>
    <row r="115" spans="1:25" ht="30" x14ac:dyDescent="0.3">
      <c r="A115" s="314"/>
      <c r="B115" s="275"/>
      <c r="C115" s="259" t="s">
        <v>4329</v>
      </c>
      <c r="D115" s="260">
        <v>1</v>
      </c>
      <c r="E115" s="260" t="s">
        <v>395</v>
      </c>
      <c r="F115" s="261" t="s">
        <v>3667</v>
      </c>
      <c r="G115" s="550"/>
      <c r="H115" s="305"/>
      <c r="I115" s="480"/>
      <c r="J115" s="305"/>
      <c r="K115" s="249"/>
      <c r="L115" s="244"/>
      <c r="M115" s="244"/>
      <c r="N115" s="244"/>
      <c r="O115" s="244"/>
      <c r="P115" s="244"/>
      <c r="Q115" s="244"/>
      <c r="R115" s="244"/>
      <c r="S115" s="244"/>
      <c r="T115" s="244"/>
      <c r="U115" s="244"/>
      <c r="V115" s="244"/>
      <c r="W115" s="244"/>
      <c r="X115" s="244"/>
      <c r="Y115" s="244"/>
    </row>
    <row r="116" spans="1:25" ht="30" x14ac:dyDescent="0.3">
      <c r="A116" s="314"/>
      <c r="B116" s="261"/>
      <c r="C116" s="259" t="s">
        <v>4330</v>
      </c>
      <c r="D116" s="260">
        <v>1</v>
      </c>
      <c r="E116" s="260" t="s">
        <v>395</v>
      </c>
      <c r="F116" s="261" t="s">
        <v>3668</v>
      </c>
      <c r="G116" s="550"/>
      <c r="H116" s="305"/>
      <c r="I116" s="480"/>
      <c r="J116" s="305"/>
      <c r="K116" s="249"/>
      <c r="L116" s="244"/>
      <c r="M116" s="244"/>
      <c r="N116" s="244"/>
      <c r="O116" s="244"/>
      <c r="P116" s="244"/>
      <c r="Q116" s="244"/>
      <c r="R116" s="244"/>
      <c r="S116" s="244"/>
      <c r="T116" s="244"/>
      <c r="U116" s="244"/>
      <c r="V116" s="244"/>
      <c r="W116" s="244"/>
      <c r="X116" s="244"/>
      <c r="Y116" s="244"/>
    </row>
    <row r="117" spans="1:25" ht="23.5" x14ac:dyDescent="0.3">
      <c r="A117" s="314"/>
      <c r="B117" s="261"/>
      <c r="C117" s="259" t="s">
        <v>1706</v>
      </c>
      <c r="D117" s="260">
        <v>1</v>
      </c>
      <c r="E117" s="260" t="s">
        <v>395</v>
      </c>
      <c r="F117" s="261" t="s">
        <v>3669</v>
      </c>
      <c r="G117" s="550"/>
      <c r="H117" s="305"/>
      <c r="I117" s="480"/>
      <c r="J117" s="305"/>
      <c r="K117" s="249"/>
      <c r="L117" s="244"/>
      <c r="M117" s="244"/>
      <c r="N117" s="244"/>
      <c r="O117" s="244"/>
      <c r="P117" s="244"/>
      <c r="Q117" s="244"/>
      <c r="R117" s="244"/>
      <c r="S117" s="244"/>
      <c r="T117" s="244"/>
      <c r="U117" s="244"/>
      <c r="V117" s="244"/>
      <c r="W117" s="244"/>
      <c r="X117" s="244"/>
      <c r="Y117" s="244"/>
    </row>
    <row r="118" spans="1:25" ht="23.5" x14ac:dyDescent="0.3">
      <c r="A118" s="314"/>
      <c r="B118" s="261"/>
      <c r="C118" s="259" t="s">
        <v>3670</v>
      </c>
      <c r="D118" s="260">
        <v>1</v>
      </c>
      <c r="E118" s="260" t="s">
        <v>395</v>
      </c>
      <c r="F118" s="261" t="s">
        <v>3671</v>
      </c>
      <c r="G118" s="550"/>
      <c r="H118" s="305"/>
      <c r="I118" s="480"/>
      <c r="J118" s="305"/>
      <c r="K118" s="249"/>
      <c r="L118" s="244"/>
      <c r="M118" s="244"/>
      <c r="N118" s="244"/>
      <c r="O118" s="244"/>
      <c r="P118" s="244"/>
      <c r="Q118" s="244"/>
      <c r="R118" s="244"/>
      <c r="S118" s="244"/>
      <c r="T118" s="244"/>
      <c r="U118" s="244"/>
      <c r="V118" s="244"/>
      <c r="W118" s="244"/>
      <c r="X118" s="244"/>
      <c r="Y118" s="244"/>
    </row>
    <row r="119" spans="1:25" ht="60" x14ac:dyDescent="0.3">
      <c r="A119" s="314" t="s">
        <v>1281</v>
      </c>
      <c r="B119" s="261" t="s">
        <v>413</v>
      </c>
      <c r="C119" s="259" t="s">
        <v>3672</v>
      </c>
      <c r="D119" s="260">
        <v>1</v>
      </c>
      <c r="E119" s="260" t="s">
        <v>395</v>
      </c>
      <c r="F119" s="261" t="s">
        <v>3673</v>
      </c>
      <c r="G119" s="550"/>
      <c r="H119" s="305"/>
      <c r="I119" s="480"/>
      <c r="J119" s="305"/>
      <c r="K119" s="249"/>
      <c r="L119" s="244"/>
      <c r="M119" s="244"/>
      <c r="N119" s="244"/>
      <c r="O119" s="244"/>
      <c r="P119" s="244"/>
      <c r="Q119" s="244"/>
      <c r="R119" s="244"/>
      <c r="S119" s="244"/>
      <c r="T119" s="244"/>
      <c r="U119" s="244"/>
      <c r="V119" s="244"/>
      <c r="W119" s="244"/>
      <c r="X119" s="244"/>
      <c r="Y119" s="244"/>
    </row>
    <row r="120" spans="1:25" ht="30" x14ac:dyDescent="0.3">
      <c r="A120" s="314"/>
      <c r="B120" s="261"/>
      <c r="C120" s="259" t="s">
        <v>3674</v>
      </c>
      <c r="D120" s="260">
        <v>1</v>
      </c>
      <c r="E120" s="260" t="s">
        <v>395</v>
      </c>
      <c r="F120" s="261" t="s">
        <v>3675</v>
      </c>
      <c r="G120" s="550"/>
      <c r="H120" s="305"/>
      <c r="I120" s="480"/>
      <c r="J120" s="305"/>
      <c r="K120" s="249"/>
      <c r="L120" s="244"/>
      <c r="M120" s="244"/>
      <c r="N120" s="244"/>
      <c r="O120" s="244"/>
      <c r="P120" s="244"/>
      <c r="Q120" s="244"/>
      <c r="R120" s="244"/>
      <c r="S120" s="244"/>
      <c r="T120" s="244"/>
      <c r="U120" s="244"/>
      <c r="V120" s="244"/>
      <c r="W120" s="244"/>
      <c r="X120" s="244"/>
      <c r="Y120" s="244"/>
    </row>
    <row r="121" spans="1:25" ht="90" x14ac:dyDescent="0.3">
      <c r="A121" s="314" t="s">
        <v>1715</v>
      </c>
      <c r="B121" s="319" t="s">
        <v>3676</v>
      </c>
      <c r="C121" s="266" t="s">
        <v>1708</v>
      </c>
      <c r="D121" s="260">
        <v>1</v>
      </c>
      <c r="E121" s="260" t="s">
        <v>395</v>
      </c>
      <c r="F121" s="275" t="s">
        <v>3677</v>
      </c>
      <c r="G121" s="550"/>
      <c r="H121" s="305"/>
      <c r="I121" s="480"/>
      <c r="J121" s="305"/>
      <c r="K121" s="249"/>
      <c r="L121" s="244"/>
      <c r="M121" s="244"/>
      <c r="N121" s="244"/>
      <c r="O121" s="244"/>
      <c r="P121" s="244"/>
      <c r="Q121" s="244"/>
      <c r="R121" s="244"/>
      <c r="S121" s="244"/>
      <c r="T121" s="244"/>
      <c r="U121" s="244"/>
      <c r="V121" s="244"/>
      <c r="W121" s="244"/>
      <c r="X121" s="244"/>
      <c r="Y121" s="244"/>
    </row>
    <row r="122" spans="1:25" ht="23.5" x14ac:dyDescent="0.3">
      <c r="A122" s="314" t="s">
        <v>3533</v>
      </c>
      <c r="B122" s="748" t="s">
        <v>45</v>
      </c>
      <c r="C122" s="725"/>
      <c r="D122" s="725"/>
      <c r="E122" s="725"/>
      <c r="F122" s="725"/>
      <c r="G122" s="726"/>
      <c r="H122" s="305">
        <f>SUM(D123:D136)</f>
        <v>14</v>
      </c>
      <c r="I122" s="480">
        <f>COUNT(D123:D136)*2</f>
        <v>28</v>
      </c>
      <c r="J122" s="305">
        <f>H122*100/I122</f>
        <v>50</v>
      </c>
      <c r="K122" s="249"/>
      <c r="L122" s="244"/>
      <c r="M122" s="244"/>
      <c r="N122" s="244"/>
      <c r="O122" s="244"/>
      <c r="P122" s="244"/>
      <c r="Q122" s="244"/>
      <c r="R122" s="244"/>
      <c r="S122" s="244"/>
      <c r="T122" s="244"/>
      <c r="U122" s="244"/>
      <c r="V122" s="244"/>
      <c r="W122" s="244"/>
      <c r="X122" s="244"/>
      <c r="Y122" s="244"/>
    </row>
    <row r="123" spans="1:25" ht="75" x14ac:dyDescent="0.3">
      <c r="A123" s="314" t="s">
        <v>3534</v>
      </c>
      <c r="B123" s="261" t="s">
        <v>424</v>
      </c>
      <c r="C123" s="259" t="s">
        <v>1279</v>
      </c>
      <c r="D123" s="260">
        <v>1</v>
      </c>
      <c r="E123" s="260" t="s">
        <v>218</v>
      </c>
      <c r="F123" s="279" t="s">
        <v>3678</v>
      </c>
      <c r="G123" s="550"/>
      <c r="H123" s="305"/>
      <c r="I123" s="480"/>
      <c r="J123" s="305"/>
      <c r="K123" s="249"/>
      <c r="L123" s="244"/>
      <c r="M123" s="244"/>
      <c r="N123" s="244"/>
      <c r="O123" s="244"/>
      <c r="P123" s="244"/>
      <c r="Q123" s="244"/>
      <c r="R123" s="244"/>
      <c r="S123" s="244"/>
      <c r="T123" s="244"/>
      <c r="U123" s="244"/>
      <c r="V123" s="244"/>
      <c r="W123" s="244"/>
      <c r="X123" s="244"/>
      <c r="Y123" s="244"/>
    </row>
    <row r="124" spans="1:25" ht="45" x14ac:dyDescent="0.3">
      <c r="A124" s="314" t="s">
        <v>3535</v>
      </c>
      <c r="B124" s="261" t="s">
        <v>429</v>
      </c>
      <c r="C124" s="259" t="s">
        <v>1709</v>
      </c>
      <c r="D124" s="260">
        <v>1</v>
      </c>
      <c r="E124" s="260" t="s">
        <v>218</v>
      </c>
      <c r="F124" s="283" t="s">
        <v>3679</v>
      </c>
      <c r="G124" s="550"/>
      <c r="H124" s="305"/>
      <c r="I124" s="480"/>
      <c r="J124" s="305"/>
      <c r="K124" s="249"/>
      <c r="L124" s="244"/>
      <c r="M124" s="244"/>
      <c r="N124" s="244"/>
      <c r="O124" s="244"/>
      <c r="P124" s="244"/>
      <c r="Q124" s="244"/>
      <c r="R124" s="244"/>
      <c r="S124" s="244"/>
      <c r="T124" s="244"/>
      <c r="U124" s="244"/>
      <c r="V124" s="244"/>
      <c r="W124" s="244"/>
      <c r="X124" s="244"/>
      <c r="Y124" s="244"/>
    </row>
    <row r="125" spans="1:25" ht="30" x14ac:dyDescent="0.3">
      <c r="A125" s="314"/>
      <c r="B125" s="244"/>
      <c r="C125" s="259" t="s">
        <v>1710</v>
      </c>
      <c r="D125" s="260">
        <v>1</v>
      </c>
      <c r="E125" s="260" t="s">
        <v>218</v>
      </c>
      <c r="F125" s="245" t="s">
        <v>3680</v>
      </c>
      <c r="G125" s="550"/>
      <c r="H125" s="305"/>
      <c r="I125" s="480"/>
      <c r="J125" s="305"/>
      <c r="K125" s="249"/>
      <c r="L125" s="244"/>
      <c r="M125" s="244"/>
      <c r="N125" s="244"/>
      <c r="O125" s="244"/>
      <c r="P125" s="244"/>
      <c r="Q125" s="244"/>
      <c r="R125" s="244"/>
      <c r="S125" s="244"/>
      <c r="T125" s="244"/>
      <c r="U125" s="244"/>
      <c r="V125" s="244"/>
      <c r="W125" s="244"/>
      <c r="X125" s="244"/>
      <c r="Y125" s="244"/>
    </row>
    <row r="126" spans="1:25" ht="45" x14ac:dyDescent="0.3">
      <c r="A126" s="314"/>
      <c r="B126" s="261"/>
      <c r="C126" s="259" t="s">
        <v>1711</v>
      </c>
      <c r="D126" s="260">
        <v>1</v>
      </c>
      <c r="E126" s="260" t="s">
        <v>218</v>
      </c>
      <c r="F126" s="283" t="s">
        <v>4331</v>
      </c>
      <c r="G126" s="550"/>
      <c r="H126" s="305"/>
      <c r="I126" s="480"/>
      <c r="J126" s="305"/>
      <c r="K126" s="249"/>
      <c r="L126" s="244"/>
      <c r="M126" s="244"/>
      <c r="N126" s="244"/>
      <c r="O126" s="244"/>
      <c r="P126" s="244"/>
      <c r="Q126" s="244"/>
      <c r="R126" s="244"/>
      <c r="S126" s="244"/>
      <c r="T126" s="244"/>
      <c r="U126" s="244"/>
      <c r="V126" s="244"/>
      <c r="W126" s="244"/>
      <c r="X126" s="244"/>
      <c r="Y126" s="244"/>
    </row>
    <row r="127" spans="1:25" ht="60" x14ac:dyDescent="0.3">
      <c r="A127" s="314"/>
      <c r="B127" s="261"/>
      <c r="C127" s="259" t="s">
        <v>1712</v>
      </c>
      <c r="D127" s="260">
        <v>1</v>
      </c>
      <c r="E127" s="260" t="s">
        <v>218</v>
      </c>
      <c r="F127" s="283" t="s">
        <v>3681</v>
      </c>
      <c r="G127" s="550"/>
      <c r="H127" s="305"/>
      <c r="I127" s="480"/>
      <c r="J127" s="305"/>
      <c r="K127" s="249"/>
      <c r="L127" s="244"/>
      <c r="M127" s="244"/>
      <c r="N127" s="244"/>
      <c r="O127" s="244"/>
      <c r="P127" s="244"/>
      <c r="Q127" s="244"/>
      <c r="R127" s="244"/>
      <c r="S127" s="244"/>
      <c r="T127" s="244"/>
      <c r="U127" s="244"/>
      <c r="V127" s="244"/>
      <c r="W127" s="244"/>
      <c r="X127" s="244"/>
      <c r="Y127" s="244"/>
    </row>
    <row r="128" spans="1:25" ht="60" x14ac:dyDescent="0.3">
      <c r="A128" s="314"/>
      <c r="B128" s="261"/>
      <c r="C128" s="259" t="s">
        <v>1713</v>
      </c>
      <c r="D128" s="260">
        <v>1</v>
      </c>
      <c r="E128" s="260" t="s">
        <v>218</v>
      </c>
      <c r="F128" s="283" t="s">
        <v>3682</v>
      </c>
      <c r="G128" s="550"/>
      <c r="H128" s="305"/>
      <c r="I128" s="480"/>
      <c r="J128" s="305"/>
      <c r="K128" s="249"/>
      <c r="L128" s="244"/>
      <c r="M128" s="244"/>
      <c r="N128" s="244"/>
      <c r="O128" s="244"/>
      <c r="P128" s="244"/>
      <c r="Q128" s="244"/>
      <c r="R128" s="244"/>
      <c r="S128" s="244"/>
      <c r="T128" s="244"/>
      <c r="U128" s="244"/>
      <c r="V128" s="244"/>
      <c r="W128" s="244"/>
      <c r="X128" s="244"/>
      <c r="Y128" s="244"/>
    </row>
    <row r="129" spans="1:25" ht="30" x14ac:dyDescent="0.3">
      <c r="A129" s="314"/>
      <c r="B129" s="261"/>
      <c r="C129" s="282" t="s">
        <v>1714</v>
      </c>
      <c r="D129" s="260">
        <v>1</v>
      </c>
      <c r="E129" s="260" t="s">
        <v>218</v>
      </c>
      <c r="F129" s="283" t="s">
        <v>3683</v>
      </c>
      <c r="G129" s="550"/>
      <c r="H129" s="305"/>
      <c r="I129" s="480"/>
      <c r="J129" s="305"/>
      <c r="K129" s="249"/>
      <c r="L129" s="244"/>
      <c r="M129" s="244"/>
      <c r="N129" s="244"/>
      <c r="O129" s="244"/>
      <c r="P129" s="244"/>
      <c r="Q129" s="244"/>
      <c r="R129" s="244"/>
      <c r="S129" s="244"/>
      <c r="T129" s="244"/>
      <c r="U129" s="244"/>
      <c r="V129" s="244"/>
      <c r="W129" s="244"/>
      <c r="X129" s="244"/>
      <c r="Y129" s="244"/>
    </row>
    <row r="130" spans="1:25" ht="23.5" x14ac:dyDescent="0.3">
      <c r="A130" s="314"/>
      <c r="B130" s="261"/>
      <c r="C130" s="269" t="s">
        <v>3684</v>
      </c>
      <c r="D130" s="260">
        <v>1</v>
      </c>
      <c r="E130" s="260" t="s">
        <v>218</v>
      </c>
      <c r="F130" s="279" t="s">
        <v>3685</v>
      </c>
      <c r="G130" s="550"/>
      <c r="H130" s="305"/>
      <c r="I130" s="480"/>
      <c r="J130" s="305"/>
      <c r="K130" s="249"/>
      <c r="L130" s="244"/>
      <c r="M130" s="244"/>
      <c r="N130" s="244"/>
      <c r="O130" s="244"/>
      <c r="P130" s="244"/>
      <c r="Q130" s="244"/>
      <c r="R130" s="244"/>
      <c r="S130" s="244"/>
      <c r="T130" s="244"/>
      <c r="U130" s="244"/>
      <c r="V130" s="244"/>
      <c r="W130" s="244"/>
      <c r="X130" s="244"/>
      <c r="Y130" s="244"/>
    </row>
    <row r="131" spans="1:25" ht="30" x14ac:dyDescent="0.3">
      <c r="A131" s="314" t="s">
        <v>3536</v>
      </c>
      <c r="B131" s="261" t="s">
        <v>435</v>
      </c>
      <c r="C131" s="269" t="s">
        <v>3686</v>
      </c>
      <c r="D131" s="260">
        <v>1</v>
      </c>
      <c r="E131" s="260" t="s">
        <v>218</v>
      </c>
      <c r="F131" s="279" t="s">
        <v>4332</v>
      </c>
      <c r="G131" s="550"/>
      <c r="H131" s="305"/>
      <c r="I131" s="480"/>
      <c r="J131" s="305"/>
      <c r="K131" s="249"/>
      <c r="L131" s="244"/>
      <c r="M131" s="244"/>
      <c r="N131" s="244"/>
      <c r="O131" s="244"/>
      <c r="P131" s="244"/>
      <c r="Q131" s="244"/>
      <c r="R131" s="244"/>
      <c r="S131" s="244"/>
      <c r="T131" s="244"/>
      <c r="U131" s="244"/>
      <c r="V131" s="244"/>
      <c r="W131" s="244"/>
      <c r="X131" s="244"/>
      <c r="Y131" s="244"/>
    </row>
    <row r="132" spans="1:25" ht="60" x14ac:dyDescent="0.3">
      <c r="A132" s="314" t="s">
        <v>3537</v>
      </c>
      <c r="B132" s="261" t="s">
        <v>438</v>
      </c>
      <c r="C132" s="259" t="s">
        <v>3687</v>
      </c>
      <c r="D132" s="260">
        <v>1</v>
      </c>
      <c r="E132" s="260" t="s">
        <v>218</v>
      </c>
      <c r="F132" s="279" t="s">
        <v>4333</v>
      </c>
      <c r="G132" s="550"/>
      <c r="H132" s="305"/>
      <c r="I132" s="480"/>
      <c r="J132" s="305"/>
      <c r="K132" s="249"/>
      <c r="L132" s="244"/>
      <c r="M132" s="244"/>
      <c r="N132" s="244"/>
      <c r="O132" s="244"/>
      <c r="P132" s="244"/>
      <c r="Q132" s="244"/>
      <c r="R132" s="244"/>
      <c r="S132" s="244"/>
      <c r="T132" s="244"/>
      <c r="U132" s="244"/>
      <c r="V132" s="244"/>
      <c r="W132" s="244"/>
      <c r="X132" s="244"/>
      <c r="Y132" s="244"/>
    </row>
    <row r="133" spans="1:25" ht="30" x14ac:dyDescent="0.3">
      <c r="A133" s="314" t="s">
        <v>3538</v>
      </c>
      <c r="B133" s="318" t="s">
        <v>441</v>
      </c>
      <c r="C133" s="259" t="s">
        <v>442</v>
      </c>
      <c r="D133" s="260">
        <v>1</v>
      </c>
      <c r="E133" s="260" t="s">
        <v>218</v>
      </c>
      <c r="F133" s="279" t="s">
        <v>3688</v>
      </c>
      <c r="G133" s="550"/>
      <c r="H133" s="305"/>
      <c r="I133" s="480"/>
      <c r="J133" s="305"/>
      <c r="K133" s="249"/>
      <c r="L133" s="244"/>
      <c r="M133" s="244"/>
      <c r="N133" s="244"/>
      <c r="O133" s="244"/>
      <c r="P133" s="244"/>
      <c r="Q133" s="244"/>
      <c r="R133" s="244"/>
      <c r="S133" s="244"/>
      <c r="T133" s="244"/>
      <c r="U133" s="244"/>
      <c r="V133" s="244"/>
      <c r="W133" s="244"/>
      <c r="X133" s="244"/>
      <c r="Y133" s="244"/>
    </row>
    <row r="134" spans="1:25" ht="45" x14ac:dyDescent="0.3">
      <c r="A134" s="314" t="s">
        <v>3539</v>
      </c>
      <c r="B134" s="318" t="s">
        <v>444</v>
      </c>
      <c r="C134" s="259" t="s">
        <v>3689</v>
      </c>
      <c r="D134" s="260">
        <v>1</v>
      </c>
      <c r="E134" s="260" t="s">
        <v>218</v>
      </c>
      <c r="F134" s="279" t="s">
        <v>3690</v>
      </c>
      <c r="G134" s="550"/>
      <c r="H134" s="305"/>
      <c r="I134" s="480"/>
      <c r="J134" s="305"/>
      <c r="K134" s="249"/>
      <c r="L134" s="244"/>
      <c r="M134" s="244"/>
      <c r="N134" s="244"/>
      <c r="O134" s="244"/>
      <c r="P134" s="244"/>
      <c r="Q134" s="244"/>
      <c r="R134" s="244"/>
      <c r="S134" s="244"/>
      <c r="T134" s="244"/>
      <c r="U134" s="244"/>
      <c r="V134" s="244"/>
      <c r="W134" s="244"/>
      <c r="X134" s="244"/>
      <c r="Y134" s="244"/>
    </row>
    <row r="135" spans="1:25" ht="75" x14ac:dyDescent="0.3">
      <c r="A135" s="314" t="s">
        <v>3540</v>
      </c>
      <c r="B135" s="261" t="s">
        <v>447</v>
      </c>
      <c r="C135" s="259" t="s">
        <v>3691</v>
      </c>
      <c r="D135" s="260">
        <v>1</v>
      </c>
      <c r="E135" s="260" t="s">
        <v>218</v>
      </c>
      <c r="F135" s="261" t="s">
        <v>4334</v>
      </c>
      <c r="G135" s="550"/>
      <c r="H135" s="305"/>
      <c r="I135" s="480"/>
      <c r="J135" s="305"/>
      <c r="K135" s="249"/>
      <c r="L135" s="244"/>
      <c r="M135" s="244"/>
      <c r="N135" s="244"/>
      <c r="O135" s="244"/>
      <c r="P135" s="244"/>
      <c r="Q135" s="244"/>
      <c r="R135" s="244"/>
      <c r="S135" s="244"/>
      <c r="T135" s="244"/>
      <c r="U135" s="244"/>
      <c r="V135" s="244"/>
      <c r="W135" s="244"/>
      <c r="X135" s="244"/>
      <c r="Y135" s="244"/>
    </row>
    <row r="136" spans="1:25" ht="60" x14ac:dyDescent="0.3">
      <c r="A136" s="314"/>
      <c r="B136" s="261"/>
      <c r="C136" s="259" t="s">
        <v>3692</v>
      </c>
      <c r="D136" s="260">
        <v>1</v>
      </c>
      <c r="E136" s="260" t="s">
        <v>218</v>
      </c>
      <c r="F136" s="261" t="s">
        <v>3693</v>
      </c>
      <c r="G136" s="550"/>
      <c r="H136" s="305"/>
      <c r="I136" s="480"/>
      <c r="J136" s="305"/>
      <c r="K136" s="249"/>
      <c r="L136" s="244"/>
      <c r="M136" s="244"/>
      <c r="N136" s="244"/>
      <c r="O136" s="244"/>
      <c r="P136" s="244"/>
      <c r="Q136" s="244"/>
      <c r="R136" s="244"/>
      <c r="S136" s="244"/>
      <c r="T136" s="244"/>
      <c r="U136" s="244"/>
      <c r="V136" s="244"/>
      <c r="W136" s="244"/>
      <c r="X136" s="244"/>
      <c r="Y136" s="244"/>
    </row>
    <row r="137" spans="1:25" ht="23.5" x14ac:dyDescent="0.3">
      <c r="A137" s="322" t="s">
        <v>3541</v>
      </c>
      <c r="B137" s="749" t="s">
        <v>3694</v>
      </c>
      <c r="C137" s="725"/>
      <c r="D137" s="725"/>
      <c r="E137" s="725"/>
      <c r="F137" s="725"/>
      <c r="G137" s="726"/>
      <c r="H137" s="305">
        <f>SUM(D138:D144)</f>
        <v>7</v>
      </c>
      <c r="I137" s="480">
        <f>COUNT(D138:D144)*2</f>
        <v>14</v>
      </c>
      <c r="J137" s="305">
        <f>H137*100/I137</f>
        <v>50</v>
      </c>
      <c r="K137" s="249"/>
      <c r="L137" s="244"/>
      <c r="M137" s="244"/>
      <c r="N137" s="244"/>
      <c r="O137" s="244"/>
      <c r="P137" s="244"/>
      <c r="Q137" s="244"/>
      <c r="R137" s="244"/>
      <c r="S137" s="244"/>
      <c r="T137" s="244"/>
      <c r="U137" s="244"/>
      <c r="V137" s="244"/>
      <c r="W137" s="244"/>
      <c r="X137" s="244"/>
      <c r="Y137" s="244"/>
    </row>
    <row r="138" spans="1:25" ht="45" x14ac:dyDescent="0.3">
      <c r="A138" s="323" t="s">
        <v>3542</v>
      </c>
      <c r="B138" s="259" t="s">
        <v>3695</v>
      </c>
      <c r="C138" s="259" t="s">
        <v>3696</v>
      </c>
      <c r="D138" s="260">
        <v>1</v>
      </c>
      <c r="E138" s="268" t="s">
        <v>388</v>
      </c>
      <c r="F138" s="261" t="s">
        <v>4335</v>
      </c>
      <c r="G138" s="554"/>
      <c r="H138" s="305"/>
      <c r="I138" s="480"/>
      <c r="J138" s="305"/>
      <c r="K138" s="249"/>
      <c r="L138" s="244"/>
      <c r="M138" s="244"/>
      <c r="N138" s="244"/>
      <c r="O138" s="244"/>
      <c r="P138" s="244"/>
      <c r="Q138" s="244"/>
      <c r="R138" s="244"/>
      <c r="S138" s="244"/>
      <c r="T138" s="244"/>
      <c r="U138" s="244"/>
      <c r="V138" s="244"/>
      <c r="W138" s="244"/>
      <c r="X138" s="244"/>
      <c r="Y138" s="244"/>
    </row>
    <row r="139" spans="1:25" ht="45" x14ac:dyDescent="0.3">
      <c r="A139" s="323" t="s">
        <v>3543</v>
      </c>
      <c r="B139" s="259" t="s">
        <v>3697</v>
      </c>
      <c r="C139" s="259" t="s">
        <v>3698</v>
      </c>
      <c r="D139" s="260">
        <v>1</v>
      </c>
      <c r="E139" s="267" t="s">
        <v>388</v>
      </c>
      <c r="F139" s="261" t="s">
        <v>3699</v>
      </c>
      <c r="G139" s="555"/>
      <c r="H139" s="305"/>
      <c r="I139" s="480"/>
      <c r="J139" s="305"/>
      <c r="K139" s="249"/>
      <c r="L139" s="244"/>
      <c r="M139" s="244"/>
      <c r="N139" s="244"/>
      <c r="O139" s="244"/>
      <c r="P139" s="244"/>
      <c r="Q139" s="244"/>
      <c r="R139" s="244"/>
      <c r="S139" s="244"/>
      <c r="T139" s="244"/>
      <c r="U139" s="244"/>
      <c r="V139" s="244"/>
      <c r="W139" s="244"/>
      <c r="X139" s="244"/>
      <c r="Y139" s="244"/>
    </row>
    <row r="140" spans="1:25" ht="30" x14ac:dyDescent="0.3">
      <c r="A140" s="322" t="s">
        <v>4113</v>
      </c>
      <c r="B140" s="259" t="s">
        <v>3700</v>
      </c>
      <c r="C140" s="259" t="s">
        <v>3701</v>
      </c>
      <c r="D140" s="260">
        <v>1</v>
      </c>
      <c r="E140" s="271" t="s">
        <v>388</v>
      </c>
      <c r="F140" s="261" t="s">
        <v>3702</v>
      </c>
      <c r="G140" s="324"/>
      <c r="H140" s="305"/>
      <c r="I140" s="480"/>
      <c r="J140" s="305"/>
      <c r="K140" s="249"/>
      <c r="L140" s="244"/>
      <c r="M140" s="244"/>
      <c r="N140" s="244"/>
      <c r="O140" s="244"/>
      <c r="P140" s="244"/>
      <c r="Q140" s="244"/>
      <c r="R140" s="244"/>
      <c r="S140" s="244"/>
      <c r="T140" s="244"/>
      <c r="U140" s="244"/>
      <c r="V140" s="244"/>
      <c r="W140" s="244"/>
      <c r="X140" s="244"/>
      <c r="Y140" s="244"/>
    </row>
    <row r="141" spans="1:25" ht="30" x14ac:dyDescent="0.3">
      <c r="A141" s="317"/>
      <c r="B141" s="261"/>
      <c r="C141" s="274" t="s">
        <v>3703</v>
      </c>
      <c r="D141" s="260">
        <v>1</v>
      </c>
      <c r="E141" s="271" t="s">
        <v>388</v>
      </c>
      <c r="F141" s="261" t="s">
        <v>3702</v>
      </c>
      <c r="G141" s="324"/>
      <c r="H141" s="305"/>
      <c r="I141" s="480"/>
      <c r="J141" s="305"/>
      <c r="K141" s="249"/>
      <c r="L141" s="244"/>
      <c r="M141" s="244"/>
      <c r="N141" s="244"/>
      <c r="O141" s="244"/>
      <c r="P141" s="244"/>
      <c r="Q141" s="244"/>
      <c r="R141" s="244"/>
      <c r="S141" s="244"/>
      <c r="T141" s="244"/>
      <c r="U141" s="244"/>
      <c r="V141" s="244"/>
      <c r="W141" s="244"/>
      <c r="X141" s="244"/>
      <c r="Y141" s="244"/>
    </row>
    <row r="142" spans="1:25" ht="23.5" x14ac:dyDescent="0.3">
      <c r="A142" s="317"/>
      <c r="B142" s="261"/>
      <c r="C142" s="259" t="s">
        <v>3704</v>
      </c>
      <c r="D142" s="260">
        <v>1</v>
      </c>
      <c r="E142" s="271" t="s">
        <v>388</v>
      </c>
      <c r="F142" s="261" t="s">
        <v>3705</v>
      </c>
      <c r="G142" s="324"/>
      <c r="H142" s="305"/>
      <c r="I142" s="480"/>
      <c r="J142" s="305"/>
      <c r="K142" s="249"/>
      <c r="L142" s="244"/>
      <c r="M142" s="244"/>
      <c r="N142" s="244"/>
      <c r="O142" s="244"/>
      <c r="P142" s="244"/>
      <c r="Q142" s="244"/>
      <c r="R142" s="244"/>
      <c r="S142" s="244"/>
      <c r="T142" s="244"/>
      <c r="U142" s="244"/>
      <c r="V142" s="244"/>
      <c r="W142" s="244"/>
      <c r="X142" s="244"/>
      <c r="Y142" s="244"/>
    </row>
    <row r="143" spans="1:25" ht="23.5" x14ac:dyDescent="0.3">
      <c r="A143" s="322"/>
      <c r="B143" s="261"/>
      <c r="C143" s="259" t="s">
        <v>3706</v>
      </c>
      <c r="D143" s="260">
        <v>1</v>
      </c>
      <c r="E143" s="271" t="s">
        <v>176</v>
      </c>
      <c r="F143" s="261" t="s">
        <v>3702</v>
      </c>
      <c r="G143" s="324"/>
      <c r="H143" s="305"/>
      <c r="I143" s="480"/>
      <c r="J143" s="305"/>
      <c r="K143" s="249"/>
      <c r="L143" s="244"/>
      <c r="M143" s="244"/>
      <c r="N143" s="244"/>
      <c r="O143" s="244"/>
      <c r="P143" s="244"/>
      <c r="Q143" s="244"/>
      <c r="R143" s="244"/>
      <c r="S143" s="244"/>
      <c r="T143" s="244"/>
      <c r="U143" s="244"/>
      <c r="V143" s="244"/>
      <c r="W143" s="244"/>
      <c r="X143" s="244"/>
      <c r="Y143" s="244"/>
    </row>
    <row r="144" spans="1:25" ht="75" x14ac:dyDescent="0.3">
      <c r="A144" s="322" t="s">
        <v>4114</v>
      </c>
      <c r="B144" s="261" t="s">
        <v>3707</v>
      </c>
      <c r="C144" s="259" t="s">
        <v>3708</v>
      </c>
      <c r="D144" s="260">
        <v>1</v>
      </c>
      <c r="E144" s="271" t="s">
        <v>176</v>
      </c>
      <c r="F144" s="261" t="s">
        <v>3709</v>
      </c>
      <c r="G144" s="324"/>
      <c r="H144" s="305"/>
      <c r="I144" s="480"/>
      <c r="J144" s="305"/>
      <c r="K144" s="249"/>
      <c r="L144" s="244"/>
      <c r="M144" s="244"/>
      <c r="N144" s="244"/>
      <c r="O144" s="244"/>
      <c r="P144" s="244"/>
      <c r="Q144" s="244"/>
      <c r="R144" s="244"/>
      <c r="S144" s="244"/>
      <c r="T144" s="244"/>
      <c r="U144" s="244"/>
      <c r="V144" s="244"/>
      <c r="W144" s="244"/>
      <c r="X144" s="244"/>
      <c r="Y144" s="244"/>
    </row>
    <row r="145" spans="1:25" ht="23.5" x14ac:dyDescent="0.3">
      <c r="A145" s="322"/>
      <c r="B145" s="747" t="s">
        <v>455</v>
      </c>
      <c r="C145" s="725"/>
      <c r="D145" s="725"/>
      <c r="E145" s="725"/>
      <c r="F145" s="725"/>
      <c r="G145" s="726"/>
      <c r="H145" s="305">
        <f>H146+H151+H160+H166+H174+H177+H180</f>
        <v>31</v>
      </c>
      <c r="I145" s="480">
        <f>I146+I151+I160+I166+I174+I177+I180</f>
        <v>62</v>
      </c>
      <c r="J145" s="305">
        <f t="shared" ref="J145:J146" si="4">H145*100/I145</f>
        <v>50</v>
      </c>
      <c r="K145" s="249"/>
      <c r="L145" s="244"/>
      <c r="M145" s="244"/>
      <c r="N145" s="244"/>
      <c r="O145" s="244"/>
      <c r="P145" s="244"/>
      <c r="Q145" s="244"/>
      <c r="R145" s="244"/>
      <c r="S145" s="244"/>
      <c r="T145" s="244"/>
      <c r="U145" s="244"/>
      <c r="V145" s="244"/>
      <c r="W145" s="244"/>
      <c r="X145" s="244"/>
      <c r="Y145" s="244"/>
    </row>
    <row r="146" spans="1:25" ht="23.5" x14ac:dyDescent="0.3">
      <c r="A146" s="316" t="s">
        <v>47</v>
      </c>
      <c r="B146" s="749" t="s">
        <v>48</v>
      </c>
      <c r="C146" s="725"/>
      <c r="D146" s="725"/>
      <c r="E146" s="725"/>
      <c r="F146" s="725"/>
      <c r="G146" s="726"/>
      <c r="H146" s="305">
        <f>SUM(D147:D150)</f>
        <v>4</v>
      </c>
      <c r="I146" s="480">
        <f>COUNT(D147:D150)*2</f>
        <v>8</v>
      </c>
      <c r="J146" s="305">
        <f t="shared" si="4"/>
        <v>50</v>
      </c>
      <c r="K146" s="249"/>
      <c r="L146" s="244"/>
      <c r="M146" s="244"/>
      <c r="N146" s="244"/>
      <c r="O146" s="244"/>
      <c r="P146" s="244"/>
      <c r="Q146" s="244"/>
      <c r="R146" s="244"/>
      <c r="S146" s="244"/>
      <c r="T146" s="244"/>
      <c r="U146" s="244"/>
      <c r="V146" s="244"/>
      <c r="W146" s="244"/>
      <c r="X146" s="244"/>
      <c r="Y146" s="244"/>
    </row>
    <row r="147" spans="1:25" ht="30" x14ac:dyDescent="0.3">
      <c r="A147" s="314" t="s">
        <v>1296</v>
      </c>
      <c r="B147" s="275" t="s">
        <v>458</v>
      </c>
      <c r="C147" s="259" t="s">
        <v>459</v>
      </c>
      <c r="D147" s="260">
        <v>1</v>
      </c>
      <c r="E147" s="260" t="s">
        <v>388</v>
      </c>
      <c r="F147" s="261" t="s">
        <v>3710</v>
      </c>
      <c r="G147" s="550"/>
      <c r="H147" s="305"/>
      <c r="I147" s="480"/>
      <c r="J147" s="305"/>
      <c r="K147" s="249"/>
      <c r="L147" s="244"/>
      <c r="M147" s="244"/>
      <c r="N147" s="244"/>
      <c r="O147" s="244"/>
      <c r="P147" s="244"/>
      <c r="Q147" s="244"/>
      <c r="R147" s="244"/>
      <c r="S147" s="244"/>
      <c r="T147" s="244"/>
      <c r="U147" s="244"/>
      <c r="V147" s="244"/>
      <c r="W147" s="244"/>
      <c r="X147" s="244"/>
      <c r="Y147" s="244"/>
    </row>
    <row r="148" spans="1:25" ht="30" x14ac:dyDescent="0.3">
      <c r="A148" s="314"/>
      <c r="B148" s="275"/>
      <c r="C148" s="259" t="s">
        <v>460</v>
      </c>
      <c r="D148" s="260">
        <v>1</v>
      </c>
      <c r="E148" s="260" t="s">
        <v>388</v>
      </c>
      <c r="F148" s="261" t="s">
        <v>3711</v>
      </c>
      <c r="G148" s="551"/>
      <c r="H148" s="305"/>
      <c r="I148" s="480"/>
      <c r="J148" s="305"/>
      <c r="K148" s="249"/>
      <c r="L148" s="244"/>
      <c r="M148" s="244"/>
      <c r="N148" s="244"/>
      <c r="O148" s="244"/>
      <c r="P148" s="244"/>
      <c r="Q148" s="244"/>
      <c r="R148" s="244"/>
      <c r="S148" s="244"/>
      <c r="T148" s="244"/>
      <c r="U148" s="244"/>
      <c r="V148" s="244"/>
      <c r="W148" s="244"/>
      <c r="X148" s="244"/>
      <c r="Y148" s="244"/>
    </row>
    <row r="149" spans="1:25" ht="45" x14ac:dyDescent="0.3">
      <c r="A149" s="314" t="s">
        <v>1297</v>
      </c>
      <c r="B149" s="261" t="s">
        <v>463</v>
      </c>
      <c r="C149" s="259" t="s">
        <v>464</v>
      </c>
      <c r="D149" s="260">
        <v>1</v>
      </c>
      <c r="E149" s="260" t="s">
        <v>465</v>
      </c>
      <c r="F149" s="261" t="s">
        <v>3712</v>
      </c>
      <c r="G149" s="550"/>
      <c r="H149" s="305"/>
      <c r="I149" s="480"/>
      <c r="J149" s="305"/>
      <c r="K149" s="249"/>
      <c r="L149" s="244"/>
      <c r="M149" s="244"/>
      <c r="N149" s="244"/>
      <c r="O149" s="244"/>
      <c r="P149" s="244"/>
      <c r="Q149" s="244"/>
      <c r="R149" s="244"/>
      <c r="S149" s="244"/>
      <c r="T149" s="244"/>
      <c r="U149" s="244"/>
      <c r="V149" s="244"/>
      <c r="W149" s="244"/>
      <c r="X149" s="244"/>
      <c r="Y149" s="244"/>
    </row>
    <row r="150" spans="1:25" ht="45" x14ac:dyDescent="0.3">
      <c r="A150" s="314" t="s">
        <v>1718</v>
      </c>
      <c r="B150" s="261" t="s">
        <v>468</v>
      </c>
      <c r="C150" s="259" t="s">
        <v>4350</v>
      </c>
      <c r="D150" s="260">
        <v>1</v>
      </c>
      <c r="E150" s="260" t="s">
        <v>245</v>
      </c>
      <c r="F150" s="261" t="s">
        <v>3713</v>
      </c>
      <c r="G150" s="550"/>
      <c r="H150" s="305"/>
      <c r="I150" s="480"/>
      <c r="J150" s="305"/>
      <c r="K150" s="249"/>
      <c r="L150" s="244"/>
      <c r="M150" s="244"/>
      <c r="N150" s="244"/>
      <c r="O150" s="244"/>
      <c r="P150" s="244"/>
      <c r="Q150" s="244"/>
      <c r="R150" s="244"/>
      <c r="S150" s="244"/>
      <c r="T150" s="244"/>
      <c r="U150" s="244"/>
      <c r="V150" s="244"/>
      <c r="W150" s="244"/>
      <c r="X150" s="244"/>
      <c r="Y150" s="244"/>
    </row>
    <row r="151" spans="1:25" ht="23.5" x14ac:dyDescent="0.3">
      <c r="A151" s="317" t="s">
        <v>49</v>
      </c>
      <c r="B151" s="749" t="s">
        <v>472</v>
      </c>
      <c r="C151" s="725"/>
      <c r="D151" s="725"/>
      <c r="E151" s="725"/>
      <c r="F151" s="725"/>
      <c r="G151" s="726"/>
      <c r="H151" s="305">
        <f>SUM(D152:D159)</f>
        <v>8</v>
      </c>
      <c r="I151" s="480">
        <f>COUNT(D152:D159)*2</f>
        <v>16</v>
      </c>
      <c r="J151" s="305">
        <f>H151*100/I151</f>
        <v>50</v>
      </c>
      <c r="K151" s="249"/>
      <c r="L151" s="244"/>
      <c r="M151" s="244"/>
      <c r="N151" s="244"/>
      <c r="O151" s="244"/>
      <c r="P151" s="244"/>
      <c r="Q151" s="244"/>
      <c r="R151" s="244"/>
      <c r="S151" s="244"/>
      <c r="T151" s="244"/>
      <c r="U151" s="244"/>
      <c r="V151" s="244"/>
      <c r="W151" s="244"/>
      <c r="X151" s="244"/>
      <c r="Y151" s="244"/>
    </row>
    <row r="152" spans="1:25" ht="60" x14ac:dyDescent="0.3">
      <c r="A152" s="314" t="s">
        <v>1299</v>
      </c>
      <c r="B152" s="261" t="s">
        <v>4351</v>
      </c>
      <c r="C152" s="259" t="s">
        <v>4352</v>
      </c>
      <c r="D152" s="260">
        <v>1</v>
      </c>
      <c r="E152" s="260" t="s">
        <v>388</v>
      </c>
      <c r="F152" s="261" t="s">
        <v>3714</v>
      </c>
      <c r="G152" s="550"/>
      <c r="H152" s="305"/>
      <c r="I152" s="480"/>
      <c r="J152" s="305"/>
      <c r="K152" s="249"/>
      <c r="L152" s="244"/>
      <c r="M152" s="244"/>
      <c r="N152" s="244"/>
      <c r="O152" s="244"/>
      <c r="P152" s="244"/>
      <c r="Q152" s="244"/>
      <c r="R152" s="244"/>
      <c r="S152" s="244"/>
      <c r="T152" s="244"/>
      <c r="U152" s="244"/>
      <c r="V152" s="244"/>
      <c r="W152" s="244"/>
      <c r="X152" s="244"/>
      <c r="Y152" s="244"/>
    </row>
    <row r="153" spans="1:25" ht="45" x14ac:dyDescent="0.3">
      <c r="A153" s="314" t="s">
        <v>1303</v>
      </c>
      <c r="B153" s="261" t="s">
        <v>4353</v>
      </c>
      <c r="C153" s="259" t="s">
        <v>4354</v>
      </c>
      <c r="D153" s="260">
        <v>1</v>
      </c>
      <c r="E153" s="260" t="s">
        <v>218</v>
      </c>
      <c r="F153" s="261" t="s">
        <v>4355</v>
      </c>
      <c r="G153" s="550"/>
      <c r="H153" s="305"/>
      <c r="I153" s="480"/>
      <c r="J153" s="305"/>
      <c r="K153" s="249"/>
      <c r="L153" s="244"/>
      <c r="M153" s="244"/>
      <c r="N153" s="244"/>
      <c r="O153" s="244"/>
      <c r="P153" s="244"/>
      <c r="Q153" s="244"/>
      <c r="R153" s="244"/>
      <c r="S153" s="244"/>
      <c r="T153" s="244"/>
      <c r="U153" s="244"/>
      <c r="V153" s="244"/>
      <c r="W153" s="244"/>
      <c r="X153" s="244"/>
      <c r="Y153" s="244"/>
    </row>
    <row r="154" spans="1:25" ht="45" x14ac:dyDescent="0.3">
      <c r="A154" s="314"/>
      <c r="B154" s="261"/>
      <c r="C154" s="259" t="s">
        <v>3715</v>
      </c>
      <c r="D154" s="260">
        <v>1</v>
      </c>
      <c r="E154" s="260" t="s">
        <v>218</v>
      </c>
      <c r="F154" s="261" t="s">
        <v>3716</v>
      </c>
      <c r="G154" s="550"/>
      <c r="H154" s="305"/>
      <c r="I154" s="480"/>
      <c r="J154" s="305"/>
      <c r="K154" s="249"/>
      <c r="L154" s="244"/>
      <c r="M154" s="244"/>
      <c r="N154" s="244"/>
      <c r="O154" s="244"/>
      <c r="P154" s="244"/>
      <c r="Q154" s="244"/>
      <c r="R154" s="244"/>
      <c r="S154" s="244"/>
      <c r="T154" s="244"/>
      <c r="U154" s="244"/>
      <c r="V154" s="244"/>
      <c r="W154" s="244"/>
      <c r="X154" s="244"/>
      <c r="Y154" s="244"/>
    </row>
    <row r="155" spans="1:25" ht="45" x14ac:dyDescent="0.3">
      <c r="A155" s="314" t="s">
        <v>1305</v>
      </c>
      <c r="B155" s="261" t="s">
        <v>4356</v>
      </c>
      <c r="C155" s="259" t="s">
        <v>3717</v>
      </c>
      <c r="D155" s="260">
        <v>1</v>
      </c>
      <c r="E155" s="260" t="s">
        <v>243</v>
      </c>
      <c r="F155" s="261" t="s">
        <v>4357</v>
      </c>
      <c r="G155" s="550"/>
      <c r="H155" s="305"/>
      <c r="I155" s="480"/>
      <c r="J155" s="305"/>
      <c r="K155" s="249"/>
      <c r="L155" s="244"/>
      <c r="M155" s="244"/>
      <c r="N155" s="244"/>
      <c r="O155" s="244"/>
      <c r="P155" s="244"/>
      <c r="Q155" s="244"/>
      <c r="R155" s="244"/>
      <c r="S155" s="244"/>
      <c r="T155" s="244"/>
      <c r="U155" s="244"/>
      <c r="V155" s="244"/>
      <c r="W155" s="244"/>
      <c r="X155" s="244"/>
      <c r="Y155" s="244"/>
    </row>
    <row r="156" spans="1:25" ht="60" x14ac:dyDescent="0.3">
      <c r="A156" s="314" t="s">
        <v>1308</v>
      </c>
      <c r="B156" s="275" t="s">
        <v>482</v>
      </c>
      <c r="C156" s="259" t="s">
        <v>1309</v>
      </c>
      <c r="D156" s="260">
        <v>1</v>
      </c>
      <c r="E156" s="246" t="s">
        <v>388</v>
      </c>
      <c r="F156" s="261" t="s">
        <v>3718</v>
      </c>
      <c r="G156" s="550"/>
      <c r="H156" s="305"/>
      <c r="I156" s="480"/>
      <c r="J156" s="305"/>
      <c r="K156" s="249"/>
      <c r="L156" s="244"/>
      <c r="M156" s="244"/>
      <c r="N156" s="244"/>
      <c r="O156" s="244"/>
      <c r="P156" s="244"/>
      <c r="Q156" s="244"/>
      <c r="R156" s="244"/>
      <c r="S156" s="244"/>
      <c r="T156" s="244"/>
      <c r="U156" s="244"/>
      <c r="V156" s="244"/>
      <c r="W156" s="244"/>
      <c r="X156" s="244"/>
      <c r="Y156" s="244"/>
    </row>
    <row r="157" spans="1:25" ht="30" x14ac:dyDescent="0.3">
      <c r="A157" s="314"/>
      <c r="B157" s="275"/>
      <c r="C157" s="259" t="s">
        <v>4358</v>
      </c>
      <c r="D157" s="260">
        <v>1</v>
      </c>
      <c r="E157" s="260" t="s">
        <v>247</v>
      </c>
      <c r="F157" s="261" t="s">
        <v>3719</v>
      </c>
      <c r="G157" s="550"/>
      <c r="H157" s="305"/>
      <c r="I157" s="480"/>
      <c r="J157" s="305"/>
      <c r="K157" s="249"/>
      <c r="L157" s="244"/>
      <c r="M157" s="244"/>
      <c r="N157" s="244"/>
      <c r="O157" s="244"/>
      <c r="P157" s="244"/>
      <c r="Q157" s="244"/>
      <c r="R157" s="244"/>
      <c r="S157" s="244"/>
      <c r="T157" s="244"/>
      <c r="U157" s="244"/>
      <c r="V157" s="244"/>
      <c r="W157" s="244"/>
      <c r="X157" s="244"/>
      <c r="Y157" s="244"/>
    </row>
    <row r="158" spans="1:25" ht="30" x14ac:dyDescent="0.3">
      <c r="A158" s="314" t="s">
        <v>1311</v>
      </c>
      <c r="B158" s="261" t="s">
        <v>4359</v>
      </c>
      <c r="C158" s="259" t="s">
        <v>1722</v>
      </c>
      <c r="D158" s="260">
        <v>1</v>
      </c>
      <c r="E158" s="260" t="s">
        <v>1728</v>
      </c>
      <c r="F158" s="261" t="s">
        <v>4360</v>
      </c>
      <c r="G158" s="550"/>
      <c r="H158" s="305"/>
      <c r="I158" s="480"/>
      <c r="J158" s="305"/>
      <c r="K158" s="249"/>
      <c r="L158" s="244"/>
      <c r="M158" s="244"/>
      <c r="N158" s="244"/>
      <c r="O158" s="244"/>
      <c r="P158" s="244"/>
      <c r="Q158" s="244"/>
      <c r="R158" s="244"/>
      <c r="S158" s="244"/>
      <c r="T158" s="244"/>
      <c r="U158" s="244"/>
      <c r="V158" s="244"/>
      <c r="W158" s="244"/>
      <c r="X158" s="244"/>
      <c r="Y158" s="244"/>
    </row>
    <row r="159" spans="1:25" ht="45" x14ac:dyDescent="0.3">
      <c r="A159" s="314" t="s">
        <v>1313</v>
      </c>
      <c r="B159" s="261" t="s">
        <v>4361</v>
      </c>
      <c r="C159" s="259" t="s">
        <v>492</v>
      </c>
      <c r="D159" s="260">
        <v>1</v>
      </c>
      <c r="E159" s="260" t="s">
        <v>243</v>
      </c>
      <c r="F159" s="261" t="s">
        <v>4362</v>
      </c>
      <c r="G159" s="550"/>
      <c r="H159" s="305"/>
      <c r="I159" s="480"/>
      <c r="J159" s="305"/>
      <c r="K159" s="249"/>
      <c r="L159" s="244"/>
      <c r="M159" s="244"/>
      <c r="N159" s="244"/>
      <c r="O159" s="244"/>
      <c r="P159" s="244"/>
      <c r="Q159" s="244"/>
      <c r="R159" s="244"/>
      <c r="S159" s="244"/>
      <c r="T159" s="244"/>
      <c r="U159" s="244"/>
      <c r="V159" s="244"/>
      <c r="W159" s="244"/>
      <c r="X159" s="244"/>
      <c r="Y159" s="244"/>
    </row>
    <row r="160" spans="1:25" ht="23.5" x14ac:dyDescent="0.3">
      <c r="A160" s="317" t="s">
        <v>50</v>
      </c>
      <c r="B160" s="749" t="s">
        <v>3720</v>
      </c>
      <c r="C160" s="725"/>
      <c r="D160" s="725"/>
      <c r="E160" s="725"/>
      <c r="F160" s="725"/>
      <c r="G160" s="726"/>
      <c r="H160" s="305">
        <f>SUM(D161:D165)</f>
        <v>5</v>
      </c>
      <c r="I160" s="480">
        <f>COUNT(D161:D165)*2</f>
        <v>10</v>
      </c>
      <c r="J160" s="305">
        <f>H160*100/I160</f>
        <v>50</v>
      </c>
      <c r="K160" s="249"/>
      <c r="L160" s="244"/>
      <c r="M160" s="244"/>
      <c r="N160" s="244"/>
      <c r="O160" s="244"/>
      <c r="P160" s="244"/>
      <c r="Q160" s="244"/>
      <c r="R160" s="244"/>
      <c r="S160" s="244"/>
      <c r="T160" s="244"/>
      <c r="U160" s="244"/>
      <c r="V160" s="244"/>
      <c r="W160" s="244"/>
      <c r="X160" s="244"/>
      <c r="Y160" s="244"/>
    </row>
    <row r="161" spans="1:25" ht="30" x14ac:dyDescent="0.3">
      <c r="A161" s="314" t="s">
        <v>1317</v>
      </c>
      <c r="B161" s="261" t="s">
        <v>511</v>
      </c>
      <c r="C161" s="278" t="s">
        <v>3721</v>
      </c>
      <c r="D161" s="260">
        <v>1</v>
      </c>
      <c r="E161" s="260" t="s">
        <v>218</v>
      </c>
      <c r="F161" s="261" t="s">
        <v>3722</v>
      </c>
      <c r="G161" s="550"/>
      <c r="H161" s="305"/>
      <c r="I161" s="480"/>
      <c r="J161" s="305"/>
      <c r="K161" s="249"/>
      <c r="L161" s="244"/>
      <c r="M161" s="244"/>
      <c r="N161" s="244"/>
      <c r="O161" s="244"/>
      <c r="P161" s="244"/>
      <c r="Q161" s="244"/>
      <c r="R161" s="244"/>
      <c r="S161" s="244"/>
      <c r="T161" s="244"/>
      <c r="U161" s="244"/>
      <c r="V161" s="244"/>
      <c r="W161" s="244"/>
      <c r="X161" s="244"/>
      <c r="Y161" s="244"/>
    </row>
    <row r="162" spans="1:25" ht="30" x14ac:dyDescent="0.3">
      <c r="A162" s="314" t="s">
        <v>1321</v>
      </c>
      <c r="B162" s="261" t="s">
        <v>514</v>
      </c>
      <c r="C162" s="259" t="s">
        <v>1724</v>
      </c>
      <c r="D162" s="260">
        <v>1</v>
      </c>
      <c r="E162" s="260" t="s">
        <v>218</v>
      </c>
      <c r="F162" s="261" t="s">
        <v>3723</v>
      </c>
      <c r="G162" s="550"/>
      <c r="H162" s="305"/>
      <c r="I162" s="480"/>
      <c r="J162" s="305"/>
      <c r="K162" s="249"/>
      <c r="L162" s="244"/>
      <c r="M162" s="244"/>
      <c r="N162" s="244"/>
      <c r="O162" s="244"/>
      <c r="P162" s="244"/>
      <c r="Q162" s="244"/>
      <c r="R162" s="244"/>
      <c r="S162" s="244"/>
      <c r="T162" s="244"/>
      <c r="U162" s="244"/>
      <c r="V162" s="244"/>
      <c r="W162" s="244"/>
      <c r="X162" s="244"/>
      <c r="Y162" s="244"/>
    </row>
    <row r="163" spans="1:25" ht="75" x14ac:dyDescent="0.3">
      <c r="A163" s="314" t="s">
        <v>502</v>
      </c>
      <c r="B163" s="261" t="s">
        <v>517</v>
      </c>
      <c r="C163" s="259" t="s">
        <v>1952</v>
      </c>
      <c r="D163" s="260">
        <v>1</v>
      </c>
      <c r="E163" s="260" t="s">
        <v>519</v>
      </c>
      <c r="F163" s="261" t="s">
        <v>3724</v>
      </c>
      <c r="G163" s="550"/>
      <c r="H163" s="305"/>
      <c r="I163" s="480"/>
      <c r="J163" s="305"/>
      <c r="K163" s="249"/>
      <c r="L163" s="244"/>
      <c r="M163" s="244"/>
      <c r="N163" s="244"/>
      <c r="O163" s="244"/>
      <c r="P163" s="244"/>
      <c r="Q163" s="244"/>
      <c r="R163" s="244"/>
      <c r="S163" s="244"/>
      <c r="T163" s="244"/>
      <c r="U163" s="244"/>
      <c r="V163" s="244"/>
      <c r="W163" s="244"/>
      <c r="X163" s="244"/>
      <c r="Y163" s="244"/>
    </row>
    <row r="164" spans="1:25" ht="30" x14ac:dyDescent="0.3">
      <c r="A164" s="314" t="s">
        <v>1324</v>
      </c>
      <c r="B164" s="261" t="s">
        <v>521</v>
      </c>
      <c r="C164" s="259" t="s">
        <v>3725</v>
      </c>
      <c r="D164" s="260">
        <v>1</v>
      </c>
      <c r="E164" s="260" t="s">
        <v>218</v>
      </c>
      <c r="F164" s="261" t="s">
        <v>3726</v>
      </c>
      <c r="G164" s="550"/>
      <c r="H164" s="305"/>
      <c r="I164" s="480"/>
      <c r="J164" s="305"/>
      <c r="K164" s="249"/>
      <c r="L164" s="244"/>
      <c r="M164" s="244"/>
      <c r="N164" s="244"/>
      <c r="O164" s="244"/>
      <c r="P164" s="244"/>
      <c r="Q164" s="244"/>
      <c r="R164" s="244"/>
      <c r="S164" s="244"/>
      <c r="T164" s="244"/>
      <c r="U164" s="244"/>
      <c r="V164" s="244"/>
      <c r="W164" s="244"/>
      <c r="X164" s="244"/>
      <c r="Y164" s="244"/>
    </row>
    <row r="165" spans="1:25" ht="30" x14ac:dyDescent="0.3">
      <c r="A165" s="314" t="s">
        <v>1326</v>
      </c>
      <c r="B165" s="275" t="s">
        <v>525</v>
      </c>
      <c r="C165" s="259" t="s">
        <v>526</v>
      </c>
      <c r="D165" s="260">
        <v>1</v>
      </c>
      <c r="E165" s="260" t="s">
        <v>283</v>
      </c>
      <c r="F165" s="261" t="s">
        <v>3727</v>
      </c>
      <c r="G165" s="550"/>
      <c r="H165" s="305"/>
      <c r="I165" s="480"/>
      <c r="J165" s="305"/>
      <c r="K165" s="249"/>
      <c r="L165" s="244"/>
      <c r="M165" s="244"/>
      <c r="N165" s="244"/>
      <c r="O165" s="244"/>
      <c r="P165" s="244"/>
      <c r="Q165" s="244"/>
      <c r="R165" s="244"/>
      <c r="S165" s="244"/>
      <c r="T165" s="244"/>
      <c r="U165" s="244"/>
      <c r="V165" s="244"/>
      <c r="W165" s="244"/>
      <c r="X165" s="244"/>
      <c r="Y165" s="244"/>
    </row>
    <row r="166" spans="1:25" ht="23.5" x14ac:dyDescent="0.3">
      <c r="A166" s="317" t="s">
        <v>51</v>
      </c>
      <c r="B166" s="749" t="s">
        <v>3728</v>
      </c>
      <c r="C166" s="725"/>
      <c r="D166" s="725"/>
      <c r="E166" s="725"/>
      <c r="F166" s="725"/>
      <c r="G166" s="726"/>
      <c r="H166" s="305">
        <f>SUM(D167:D173)</f>
        <v>7</v>
      </c>
      <c r="I166" s="480">
        <f>COUNT(D167:D173)*2</f>
        <v>14</v>
      </c>
      <c r="J166" s="305">
        <f>H166*100/I166</f>
        <v>50</v>
      </c>
      <c r="K166" s="249"/>
      <c r="L166" s="244"/>
      <c r="M166" s="244"/>
      <c r="N166" s="244"/>
      <c r="O166" s="244"/>
      <c r="P166" s="244"/>
      <c r="Q166" s="244"/>
      <c r="R166" s="244"/>
      <c r="S166" s="244"/>
      <c r="T166" s="244"/>
      <c r="U166" s="244"/>
      <c r="V166" s="244"/>
      <c r="W166" s="244"/>
      <c r="X166" s="244"/>
      <c r="Y166" s="244"/>
    </row>
    <row r="167" spans="1:25" ht="60" x14ac:dyDescent="0.3">
      <c r="A167" s="314" t="s">
        <v>1336</v>
      </c>
      <c r="B167" s="275" t="s">
        <v>4388</v>
      </c>
      <c r="C167" s="259" t="s">
        <v>3729</v>
      </c>
      <c r="D167" s="260">
        <v>1</v>
      </c>
      <c r="E167" s="260" t="s">
        <v>218</v>
      </c>
      <c r="F167" s="261" t="s">
        <v>3730</v>
      </c>
      <c r="G167" s="550"/>
      <c r="H167" s="305"/>
      <c r="I167" s="480"/>
      <c r="J167" s="305"/>
      <c r="K167" s="249"/>
      <c r="L167" s="244"/>
      <c r="M167" s="244"/>
      <c r="N167" s="244"/>
      <c r="O167" s="244"/>
      <c r="P167" s="244"/>
      <c r="Q167" s="244"/>
      <c r="R167" s="244"/>
      <c r="S167" s="244"/>
      <c r="T167" s="244"/>
      <c r="U167" s="244"/>
      <c r="V167" s="244"/>
      <c r="W167" s="244"/>
      <c r="X167" s="244"/>
      <c r="Y167" s="244"/>
    </row>
    <row r="168" spans="1:25" ht="30" x14ac:dyDescent="0.3">
      <c r="A168" s="314" t="s">
        <v>1337</v>
      </c>
      <c r="B168" s="275" t="s">
        <v>503</v>
      </c>
      <c r="C168" s="259" t="s">
        <v>3731</v>
      </c>
      <c r="D168" s="260">
        <v>1</v>
      </c>
      <c r="E168" s="260" t="s">
        <v>218</v>
      </c>
      <c r="F168" s="261" t="s">
        <v>3732</v>
      </c>
      <c r="G168" s="550"/>
      <c r="H168" s="305"/>
      <c r="I168" s="480"/>
      <c r="J168" s="305"/>
      <c r="K168" s="249"/>
      <c r="L168" s="244"/>
      <c r="M168" s="244"/>
      <c r="N168" s="244"/>
      <c r="O168" s="244"/>
      <c r="P168" s="244"/>
      <c r="Q168" s="244"/>
      <c r="R168" s="244"/>
      <c r="S168" s="244"/>
      <c r="T168" s="244"/>
      <c r="U168" s="244"/>
      <c r="V168" s="244"/>
      <c r="W168" s="244"/>
      <c r="X168" s="244"/>
      <c r="Y168" s="244"/>
    </row>
    <row r="169" spans="1:25" ht="30" x14ac:dyDescent="0.3">
      <c r="A169" s="314"/>
      <c r="B169" s="275"/>
      <c r="C169" s="259" t="s">
        <v>1323</v>
      </c>
      <c r="D169" s="260">
        <v>1</v>
      </c>
      <c r="E169" s="260" t="s">
        <v>218</v>
      </c>
      <c r="F169" s="261" t="s">
        <v>3733</v>
      </c>
      <c r="G169" s="550"/>
      <c r="H169" s="305"/>
      <c r="I169" s="480"/>
      <c r="J169" s="305"/>
      <c r="K169" s="249"/>
      <c r="L169" s="244"/>
      <c r="M169" s="244"/>
      <c r="N169" s="244"/>
      <c r="O169" s="244"/>
      <c r="P169" s="244"/>
      <c r="Q169" s="244"/>
      <c r="R169" s="244"/>
      <c r="S169" s="244"/>
      <c r="T169" s="244"/>
      <c r="U169" s="244"/>
      <c r="V169" s="244"/>
      <c r="W169" s="244"/>
      <c r="X169" s="244"/>
      <c r="Y169" s="244"/>
    </row>
    <row r="170" spans="1:25" ht="30" x14ac:dyDescent="0.3">
      <c r="A170" s="314" t="s">
        <v>535</v>
      </c>
      <c r="B170" s="261" t="s">
        <v>497</v>
      </c>
      <c r="C170" s="282" t="s">
        <v>3734</v>
      </c>
      <c r="D170" s="260">
        <v>1</v>
      </c>
      <c r="E170" s="260" t="s">
        <v>218</v>
      </c>
      <c r="F170" s="261" t="s">
        <v>3735</v>
      </c>
      <c r="G170" s="550"/>
      <c r="H170" s="305"/>
      <c r="I170" s="480"/>
      <c r="J170" s="305"/>
      <c r="K170" s="249"/>
      <c r="L170" s="244"/>
      <c r="M170" s="244"/>
      <c r="N170" s="244"/>
      <c r="O170" s="244"/>
      <c r="P170" s="244"/>
      <c r="Q170" s="244"/>
      <c r="R170" s="244"/>
      <c r="S170" s="244"/>
      <c r="T170" s="244"/>
      <c r="U170" s="244"/>
      <c r="V170" s="244"/>
      <c r="W170" s="244"/>
      <c r="X170" s="244"/>
      <c r="Y170" s="244"/>
    </row>
    <row r="171" spans="1:25" ht="30" x14ac:dyDescent="0.3">
      <c r="A171" s="314"/>
      <c r="B171" s="261"/>
      <c r="C171" s="259" t="s">
        <v>3736</v>
      </c>
      <c r="D171" s="260">
        <v>1</v>
      </c>
      <c r="E171" s="260" t="s">
        <v>218</v>
      </c>
      <c r="F171" s="261" t="s">
        <v>3737</v>
      </c>
      <c r="G171" s="550"/>
      <c r="H171" s="305"/>
      <c r="I171" s="480"/>
      <c r="J171" s="305"/>
      <c r="K171" s="249"/>
      <c r="L171" s="244"/>
      <c r="M171" s="244"/>
      <c r="N171" s="244"/>
      <c r="O171" s="244"/>
      <c r="P171" s="244"/>
      <c r="Q171" s="244"/>
      <c r="R171" s="244"/>
      <c r="S171" s="244"/>
      <c r="T171" s="244"/>
      <c r="U171" s="244"/>
      <c r="V171" s="244"/>
      <c r="W171" s="244"/>
      <c r="X171" s="244"/>
      <c r="Y171" s="244"/>
    </row>
    <row r="172" spans="1:25" ht="30" x14ac:dyDescent="0.3">
      <c r="A172" s="314" t="s">
        <v>3556</v>
      </c>
      <c r="B172" s="261" t="s">
        <v>507</v>
      </c>
      <c r="C172" s="259" t="s">
        <v>1723</v>
      </c>
      <c r="D172" s="260">
        <v>1</v>
      </c>
      <c r="E172" s="260" t="s">
        <v>218</v>
      </c>
      <c r="F172" s="261" t="s">
        <v>3738</v>
      </c>
      <c r="G172" s="550"/>
      <c r="H172" s="305"/>
      <c r="I172" s="480"/>
      <c r="J172" s="305"/>
      <c r="K172" s="249"/>
      <c r="L172" s="244"/>
      <c r="M172" s="244"/>
      <c r="N172" s="244"/>
      <c r="O172" s="244"/>
      <c r="P172" s="244"/>
      <c r="Q172" s="244"/>
      <c r="R172" s="244"/>
      <c r="S172" s="244"/>
      <c r="T172" s="244"/>
      <c r="U172" s="244"/>
      <c r="V172" s="244"/>
      <c r="W172" s="244"/>
      <c r="X172" s="244"/>
      <c r="Y172" s="244"/>
    </row>
    <row r="173" spans="1:25" ht="30" x14ac:dyDescent="0.3">
      <c r="A173" s="314" t="s">
        <v>3557</v>
      </c>
      <c r="B173" s="261" t="s">
        <v>509</v>
      </c>
      <c r="C173" s="259" t="s">
        <v>1327</v>
      </c>
      <c r="D173" s="260">
        <v>1</v>
      </c>
      <c r="E173" s="260" t="s">
        <v>218</v>
      </c>
      <c r="F173" s="261" t="s">
        <v>3739</v>
      </c>
      <c r="G173" s="550"/>
      <c r="H173" s="305"/>
      <c r="I173" s="480"/>
      <c r="J173" s="305"/>
      <c r="K173" s="249"/>
      <c r="L173" s="244"/>
      <c r="M173" s="244"/>
      <c r="N173" s="244"/>
      <c r="O173" s="244"/>
      <c r="P173" s="244"/>
      <c r="Q173" s="244"/>
      <c r="R173" s="244"/>
      <c r="S173" s="244"/>
      <c r="T173" s="244"/>
      <c r="U173" s="244"/>
      <c r="V173" s="244"/>
      <c r="W173" s="244"/>
      <c r="X173" s="244"/>
      <c r="Y173" s="244"/>
    </row>
    <row r="174" spans="1:25" ht="23.5" x14ac:dyDescent="0.3">
      <c r="A174" s="317" t="s">
        <v>53</v>
      </c>
      <c r="B174" s="748" t="s">
        <v>52</v>
      </c>
      <c r="C174" s="725"/>
      <c r="D174" s="725"/>
      <c r="E174" s="725"/>
      <c r="F174" s="725"/>
      <c r="G174" s="726"/>
      <c r="H174" s="305">
        <f>SUM(D175:D176)</f>
        <v>2</v>
      </c>
      <c r="I174" s="480">
        <f>COUNT(D175:D176)*2</f>
        <v>4</v>
      </c>
      <c r="J174" s="305">
        <f>H174*100/I174</f>
        <v>50</v>
      </c>
      <c r="K174" s="249"/>
      <c r="L174" s="244"/>
      <c r="M174" s="244"/>
      <c r="N174" s="244"/>
      <c r="O174" s="244"/>
      <c r="P174" s="244"/>
      <c r="Q174" s="244"/>
      <c r="R174" s="244"/>
      <c r="S174" s="244"/>
      <c r="T174" s="244"/>
      <c r="U174" s="244"/>
      <c r="V174" s="244"/>
      <c r="W174" s="244"/>
      <c r="X174" s="244"/>
      <c r="Y174" s="244"/>
    </row>
    <row r="175" spans="1:25" ht="30" x14ac:dyDescent="0.3">
      <c r="A175" s="314" t="s">
        <v>1958</v>
      </c>
      <c r="B175" s="261" t="s">
        <v>1955</v>
      </c>
      <c r="C175" s="259" t="s">
        <v>3740</v>
      </c>
      <c r="D175" s="260">
        <v>1</v>
      </c>
      <c r="E175" s="260" t="s">
        <v>245</v>
      </c>
      <c r="F175" s="261" t="s">
        <v>3741</v>
      </c>
      <c r="G175" s="550"/>
      <c r="H175" s="305"/>
      <c r="I175" s="480"/>
      <c r="J175" s="305"/>
      <c r="K175" s="249"/>
      <c r="L175" s="244"/>
      <c r="M175" s="244"/>
      <c r="N175" s="244"/>
      <c r="O175" s="244"/>
      <c r="P175" s="244"/>
      <c r="Q175" s="244"/>
      <c r="R175" s="244"/>
      <c r="S175" s="244"/>
      <c r="T175" s="244"/>
      <c r="U175" s="244"/>
      <c r="V175" s="244"/>
      <c r="W175" s="244"/>
      <c r="X175" s="244"/>
      <c r="Y175" s="244"/>
    </row>
    <row r="176" spans="1:25" ht="30" x14ac:dyDescent="0.3">
      <c r="A176" s="314" t="s">
        <v>1961</v>
      </c>
      <c r="B176" s="261" t="s">
        <v>531</v>
      </c>
      <c r="C176" s="259" t="s">
        <v>1726</v>
      </c>
      <c r="D176" s="260">
        <v>1</v>
      </c>
      <c r="E176" s="260" t="s">
        <v>245</v>
      </c>
      <c r="F176" s="261" t="s">
        <v>3742</v>
      </c>
      <c r="G176" s="550"/>
      <c r="H176" s="305"/>
      <c r="I176" s="480"/>
      <c r="J176" s="305"/>
      <c r="K176" s="249"/>
      <c r="L176" s="244"/>
      <c r="M176" s="244"/>
      <c r="N176" s="244"/>
      <c r="O176" s="244"/>
      <c r="P176" s="244"/>
      <c r="Q176" s="244"/>
      <c r="R176" s="244"/>
      <c r="S176" s="244"/>
      <c r="T176" s="244"/>
      <c r="U176" s="244"/>
      <c r="V176" s="244"/>
      <c r="W176" s="244"/>
      <c r="X176" s="244"/>
      <c r="Y176" s="244"/>
    </row>
    <row r="177" spans="1:25" ht="23.5" x14ac:dyDescent="0.3">
      <c r="A177" s="317" t="s">
        <v>56</v>
      </c>
      <c r="B177" s="749" t="s">
        <v>3746</v>
      </c>
      <c r="C177" s="725"/>
      <c r="D177" s="725"/>
      <c r="E177" s="725"/>
      <c r="F177" s="725"/>
      <c r="G177" s="726"/>
      <c r="H177" s="305">
        <f>SUM(D178:D179)</f>
        <v>2</v>
      </c>
      <c r="I177" s="480">
        <f>COUNT(D178:D179)*2</f>
        <v>4</v>
      </c>
      <c r="J177" s="305">
        <f>H177*100/I177</f>
        <v>50</v>
      </c>
      <c r="K177" s="249"/>
      <c r="L177" s="244"/>
      <c r="M177" s="244"/>
      <c r="N177" s="244"/>
      <c r="O177" s="244"/>
      <c r="P177" s="244"/>
      <c r="Q177" s="244"/>
      <c r="R177" s="244"/>
      <c r="S177" s="244"/>
      <c r="T177" s="244"/>
      <c r="U177" s="244"/>
      <c r="V177" s="244"/>
      <c r="W177" s="244"/>
      <c r="X177" s="244"/>
      <c r="Y177" s="244"/>
    </row>
    <row r="178" spans="1:25" ht="30" x14ac:dyDescent="0.3">
      <c r="A178" s="314" t="s">
        <v>3558</v>
      </c>
      <c r="B178" s="261" t="s">
        <v>539</v>
      </c>
      <c r="C178" s="259" t="s">
        <v>3747</v>
      </c>
      <c r="D178" s="260">
        <v>1</v>
      </c>
      <c r="E178" s="260" t="s">
        <v>243</v>
      </c>
      <c r="F178" s="261" t="s">
        <v>3748</v>
      </c>
      <c r="G178" s="550"/>
      <c r="H178" s="305"/>
      <c r="I178" s="480"/>
      <c r="J178" s="305"/>
      <c r="K178" s="249"/>
      <c r="L178" s="244"/>
      <c r="M178" s="244"/>
      <c r="N178" s="244"/>
      <c r="O178" s="244"/>
      <c r="P178" s="244"/>
      <c r="Q178" s="244"/>
      <c r="R178" s="244"/>
      <c r="S178" s="244"/>
      <c r="T178" s="244"/>
      <c r="U178" s="244"/>
      <c r="V178" s="244"/>
      <c r="W178" s="244"/>
      <c r="X178" s="244"/>
      <c r="Y178" s="244"/>
    </row>
    <row r="179" spans="1:25" ht="45" x14ac:dyDescent="0.3">
      <c r="A179" s="314" t="s">
        <v>3560</v>
      </c>
      <c r="B179" s="261" t="s">
        <v>1727</v>
      </c>
      <c r="C179" s="259" t="s">
        <v>3749</v>
      </c>
      <c r="D179" s="260">
        <v>1</v>
      </c>
      <c r="E179" s="260" t="s">
        <v>388</v>
      </c>
      <c r="F179" s="245" t="s">
        <v>3750</v>
      </c>
      <c r="G179" s="550"/>
      <c r="H179" s="305"/>
      <c r="I179" s="480"/>
      <c r="J179" s="305"/>
      <c r="K179" s="249"/>
      <c r="L179" s="244"/>
      <c r="M179" s="244"/>
      <c r="N179" s="244"/>
      <c r="O179" s="244"/>
      <c r="P179" s="244"/>
      <c r="Q179" s="244"/>
      <c r="R179" s="244"/>
      <c r="S179" s="244"/>
      <c r="T179" s="244"/>
      <c r="U179" s="244"/>
      <c r="V179" s="244"/>
      <c r="W179" s="244"/>
      <c r="X179" s="244"/>
      <c r="Y179" s="244"/>
    </row>
    <row r="180" spans="1:25" ht="23.5" x14ac:dyDescent="0.3">
      <c r="A180" s="317" t="s">
        <v>3561</v>
      </c>
      <c r="B180" s="749" t="s">
        <v>61</v>
      </c>
      <c r="C180" s="725"/>
      <c r="D180" s="725"/>
      <c r="E180" s="725"/>
      <c r="F180" s="725"/>
      <c r="G180" s="726"/>
      <c r="H180" s="305">
        <f>SUM(D181:D183)</f>
        <v>3</v>
      </c>
      <c r="I180" s="480">
        <f>COUNT(D181:D183)*2</f>
        <v>6</v>
      </c>
      <c r="J180" s="305">
        <f>H180*100/I180</f>
        <v>50</v>
      </c>
      <c r="K180" s="249"/>
      <c r="L180" s="244"/>
      <c r="M180" s="244"/>
      <c r="N180" s="244"/>
      <c r="O180" s="244"/>
      <c r="P180" s="244"/>
      <c r="Q180" s="244"/>
      <c r="R180" s="244"/>
      <c r="S180" s="244"/>
      <c r="T180" s="244"/>
      <c r="U180" s="244"/>
      <c r="V180" s="244"/>
      <c r="W180" s="244"/>
      <c r="X180" s="244"/>
      <c r="Y180" s="244"/>
    </row>
    <row r="181" spans="1:25" ht="30" x14ac:dyDescent="0.3">
      <c r="A181" s="314" t="s">
        <v>3753</v>
      </c>
      <c r="B181" s="261" t="s">
        <v>3754</v>
      </c>
      <c r="C181" s="259" t="s">
        <v>553</v>
      </c>
      <c r="D181" s="260">
        <v>1</v>
      </c>
      <c r="E181" s="260" t="s">
        <v>247</v>
      </c>
      <c r="F181" s="261" t="s">
        <v>2681</v>
      </c>
      <c r="G181" s="550"/>
      <c r="H181" s="305"/>
      <c r="I181" s="480"/>
      <c r="J181" s="305"/>
      <c r="K181" s="249"/>
      <c r="L181" s="244"/>
      <c r="M181" s="244"/>
      <c r="N181" s="244"/>
      <c r="O181" s="244"/>
      <c r="P181" s="244"/>
      <c r="Q181" s="244"/>
      <c r="R181" s="244"/>
      <c r="S181" s="244"/>
      <c r="T181" s="244"/>
      <c r="U181" s="244"/>
      <c r="V181" s="244"/>
      <c r="W181" s="244"/>
      <c r="X181" s="244"/>
      <c r="Y181" s="244"/>
    </row>
    <row r="182" spans="1:25" ht="30" x14ac:dyDescent="0.3">
      <c r="A182" s="314"/>
      <c r="B182" s="261"/>
      <c r="C182" s="259" t="s">
        <v>4363</v>
      </c>
      <c r="D182" s="260">
        <v>1</v>
      </c>
      <c r="E182" s="260" t="s">
        <v>247</v>
      </c>
      <c r="F182" s="244" t="s">
        <v>3755</v>
      </c>
      <c r="G182" s="550"/>
      <c r="H182" s="305"/>
      <c r="I182" s="480"/>
      <c r="J182" s="305"/>
      <c r="K182" s="249"/>
      <c r="L182" s="244"/>
      <c r="M182" s="244"/>
      <c r="N182" s="244"/>
      <c r="O182" s="244"/>
      <c r="P182" s="244"/>
      <c r="Q182" s="244"/>
      <c r="R182" s="244"/>
      <c r="S182" s="244"/>
      <c r="T182" s="244"/>
      <c r="U182" s="244"/>
      <c r="V182" s="244"/>
      <c r="W182" s="244"/>
      <c r="X182" s="244"/>
      <c r="Y182" s="244"/>
    </row>
    <row r="183" spans="1:25" ht="45" x14ac:dyDescent="0.3">
      <c r="A183" s="314" t="s">
        <v>3756</v>
      </c>
      <c r="B183" s="261" t="s">
        <v>555</v>
      </c>
      <c r="C183" s="266" t="s">
        <v>556</v>
      </c>
      <c r="D183" s="260">
        <v>1</v>
      </c>
      <c r="E183" s="260" t="s">
        <v>218</v>
      </c>
      <c r="F183" s="261" t="s">
        <v>3757</v>
      </c>
      <c r="G183" s="550"/>
      <c r="H183" s="305"/>
      <c r="I183" s="480"/>
      <c r="J183" s="305"/>
      <c r="K183" s="249"/>
      <c r="L183" s="244"/>
      <c r="M183" s="244"/>
      <c r="N183" s="244"/>
      <c r="O183" s="244"/>
      <c r="P183" s="244"/>
      <c r="Q183" s="244"/>
      <c r="R183" s="244"/>
      <c r="S183" s="244"/>
      <c r="T183" s="244"/>
      <c r="U183" s="244"/>
      <c r="V183" s="244"/>
      <c r="W183" s="244"/>
      <c r="X183" s="244"/>
      <c r="Y183" s="244"/>
    </row>
    <row r="184" spans="1:25" ht="23.5" x14ac:dyDescent="0.3">
      <c r="A184" s="314"/>
      <c r="B184" s="747" t="s">
        <v>557</v>
      </c>
      <c r="C184" s="725"/>
      <c r="D184" s="725"/>
      <c r="E184" s="725"/>
      <c r="F184" s="725"/>
      <c r="G184" s="726"/>
      <c r="H184" s="305">
        <f>H185+H190+H202+H213+H219+H222+H226+H234+H242+H244+H246+H250+H288</f>
        <v>96</v>
      </c>
      <c r="I184" s="480">
        <f>I185+I190+I202+I213+I219+I222+I226+I234+I242+I244+I246+I250+I288</f>
        <v>192</v>
      </c>
      <c r="J184" s="305">
        <f t="shared" ref="J184:J185" si="5">H184*100/I184</f>
        <v>50</v>
      </c>
      <c r="K184" s="249"/>
      <c r="L184" s="244"/>
      <c r="M184" s="244"/>
      <c r="N184" s="244"/>
      <c r="O184" s="244"/>
      <c r="P184" s="244"/>
      <c r="Q184" s="244"/>
      <c r="R184" s="244"/>
      <c r="S184" s="244"/>
      <c r="T184" s="244"/>
      <c r="U184" s="244"/>
      <c r="V184" s="244"/>
      <c r="W184" s="244"/>
      <c r="X184" s="244"/>
      <c r="Y184" s="244"/>
    </row>
    <row r="185" spans="1:25" ht="23.5" x14ac:dyDescent="0.3">
      <c r="A185" s="316" t="s">
        <v>65</v>
      </c>
      <c r="B185" s="748" t="s">
        <v>66</v>
      </c>
      <c r="C185" s="725"/>
      <c r="D185" s="725"/>
      <c r="E185" s="725"/>
      <c r="F185" s="725"/>
      <c r="G185" s="726"/>
      <c r="H185" s="305">
        <f>SUM(D186:D189)</f>
        <v>4</v>
      </c>
      <c r="I185" s="480">
        <f>COUNT(D186:D189)*2</f>
        <v>8</v>
      </c>
      <c r="J185" s="305">
        <f t="shared" si="5"/>
        <v>50</v>
      </c>
      <c r="K185" s="249"/>
      <c r="L185" s="244"/>
      <c r="M185" s="244"/>
      <c r="N185" s="244"/>
      <c r="O185" s="244"/>
      <c r="P185" s="244"/>
      <c r="Q185" s="244"/>
      <c r="R185" s="244"/>
      <c r="S185" s="244"/>
      <c r="T185" s="244"/>
      <c r="U185" s="244"/>
      <c r="V185" s="244"/>
      <c r="W185" s="244"/>
      <c r="X185" s="244"/>
      <c r="Y185" s="244"/>
    </row>
    <row r="186" spans="1:25" ht="45" x14ac:dyDescent="0.3">
      <c r="A186" s="314" t="s">
        <v>1341</v>
      </c>
      <c r="B186" s="318" t="s">
        <v>561</v>
      </c>
      <c r="C186" s="259" t="s">
        <v>3759</v>
      </c>
      <c r="D186" s="260">
        <v>1</v>
      </c>
      <c r="E186" s="260" t="s">
        <v>563</v>
      </c>
      <c r="F186" s="261" t="s">
        <v>3760</v>
      </c>
      <c r="G186" s="550"/>
      <c r="H186" s="305"/>
      <c r="I186" s="480"/>
      <c r="J186" s="305"/>
      <c r="K186" s="249"/>
      <c r="L186" s="244"/>
      <c r="M186" s="244"/>
      <c r="N186" s="244"/>
      <c r="O186" s="244"/>
      <c r="P186" s="244"/>
      <c r="Q186" s="244"/>
      <c r="R186" s="244"/>
      <c r="S186" s="244"/>
      <c r="T186" s="244"/>
      <c r="U186" s="244"/>
      <c r="V186" s="244"/>
      <c r="W186" s="244"/>
      <c r="X186" s="244"/>
      <c r="Y186" s="244"/>
    </row>
    <row r="187" spans="1:25" ht="30" x14ac:dyDescent="0.3">
      <c r="A187" s="314" t="s">
        <v>1355</v>
      </c>
      <c r="B187" s="261" t="s">
        <v>567</v>
      </c>
      <c r="C187" s="259" t="s">
        <v>3761</v>
      </c>
      <c r="D187" s="260">
        <v>1</v>
      </c>
      <c r="E187" s="260" t="s">
        <v>1728</v>
      </c>
      <c r="F187" s="261" t="s">
        <v>571</v>
      </c>
      <c r="G187" s="550"/>
      <c r="H187" s="305"/>
      <c r="I187" s="480"/>
      <c r="J187" s="305"/>
      <c r="K187" s="249"/>
      <c r="L187" s="244"/>
      <c r="M187" s="244"/>
      <c r="N187" s="244"/>
      <c r="O187" s="244"/>
      <c r="P187" s="244"/>
      <c r="Q187" s="244"/>
      <c r="R187" s="244"/>
      <c r="S187" s="244"/>
      <c r="T187" s="244"/>
      <c r="U187" s="244"/>
      <c r="V187" s="244"/>
      <c r="W187" s="244"/>
      <c r="X187" s="244"/>
      <c r="Y187" s="244"/>
    </row>
    <row r="188" spans="1:25" ht="30" x14ac:dyDescent="0.3">
      <c r="A188" s="314"/>
      <c r="B188" s="261"/>
      <c r="C188" s="259" t="s">
        <v>3762</v>
      </c>
      <c r="D188" s="260">
        <v>1</v>
      </c>
      <c r="E188" s="260" t="s">
        <v>2130</v>
      </c>
      <c r="F188" s="261" t="s">
        <v>3763</v>
      </c>
      <c r="G188" s="550"/>
      <c r="H188" s="305"/>
      <c r="I188" s="480"/>
      <c r="J188" s="305"/>
      <c r="K188" s="249"/>
      <c r="L188" s="244"/>
      <c r="M188" s="244"/>
      <c r="N188" s="244"/>
      <c r="O188" s="244"/>
      <c r="P188" s="244"/>
      <c r="Q188" s="244"/>
      <c r="R188" s="244"/>
      <c r="S188" s="244"/>
      <c r="T188" s="244"/>
      <c r="U188" s="244"/>
      <c r="V188" s="244"/>
      <c r="W188" s="244"/>
      <c r="X188" s="244"/>
      <c r="Y188" s="244"/>
    </row>
    <row r="189" spans="1:25" ht="30" x14ac:dyDescent="0.3">
      <c r="A189" s="314" t="s">
        <v>1730</v>
      </c>
      <c r="B189" s="261" t="s">
        <v>577</v>
      </c>
      <c r="C189" s="259" t="s">
        <v>1731</v>
      </c>
      <c r="D189" s="260">
        <v>1</v>
      </c>
      <c r="E189" s="260" t="s">
        <v>245</v>
      </c>
      <c r="F189" s="261" t="s">
        <v>3764</v>
      </c>
      <c r="G189" s="550"/>
      <c r="H189" s="305"/>
      <c r="I189" s="480"/>
      <c r="J189" s="305"/>
      <c r="K189" s="249"/>
      <c r="L189" s="244"/>
      <c r="M189" s="244"/>
      <c r="N189" s="244"/>
      <c r="O189" s="244"/>
      <c r="P189" s="244"/>
      <c r="Q189" s="244"/>
      <c r="R189" s="244"/>
      <c r="S189" s="244"/>
      <c r="T189" s="244"/>
      <c r="U189" s="244"/>
      <c r="V189" s="244"/>
      <c r="W189" s="244"/>
      <c r="X189" s="244"/>
      <c r="Y189" s="244"/>
    </row>
    <row r="190" spans="1:25" ht="23.5" x14ac:dyDescent="0.3">
      <c r="A190" s="317" t="s">
        <v>67</v>
      </c>
      <c r="B190" s="749" t="s">
        <v>4068</v>
      </c>
      <c r="C190" s="725"/>
      <c r="D190" s="725"/>
      <c r="E190" s="725"/>
      <c r="F190" s="725"/>
      <c r="G190" s="726"/>
      <c r="H190" s="305">
        <f>SUM(D191:D201)</f>
        <v>11</v>
      </c>
      <c r="I190" s="480">
        <f>COUNT(D191:D201)*2</f>
        <v>22</v>
      </c>
      <c r="J190" s="305">
        <f>H190*100/I190</f>
        <v>50</v>
      </c>
      <c r="K190" s="249"/>
      <c r="L190" s="244"/>
      <c r="M190" s="244"/>
      <c r="N190" s="244"/>
      <c r="O190" s="244"/>
      <c r="P190" s="244"/>
      <c r="Q190" s="244"/>
      <c r="R190" s="244"/>
      <c r="S190" s="244"/>
      <c r="T190" s="244"/>
      <c r="U190" s="244"/>
      <c r="V190" s="244"/>
      <c r="W190" s="244"/>
      <c r="X190" s="244"/>
      <c r="Y190" s="244"/>
    </row>
    <row r="191" spans="1:25" ht="60" x14ac:dyDescent="0.3">
      <c r="A191" s="314" t="s">
        <v>1732</v>
      </c>
      <c r="B191" s="261" t="s">
        <v>581</v>
      </c>
      <c r="C191" s="266" t="s">
        <v>3765</v>
      </c>
      <c r="D191" s="260">
        <v>1</v>
      </c>
      <c r="E191" s="276" t="s">
        <v>1733</v>
      </c>
      <c r="F191" s="275" t="s">
        <v>3766</v>
      </c>
      <c r="G191" s="550"/>
      <c r="H191" s="305"/>
      <c r="I191" s="480"/>
      <c r="J191" s="305"/>
      <c r="K191" s="249"/>
      <c r="L191" s="244"/>
      <c r="M191" s="244"/>
      <c r="N191" s="244"/>
      <c r="O191" s="244"/>
      <c r="P191" s="244"/>
      <c r="Q191" s="244"/>
      <c r="R191" s="244"/>
      <c r="S191" s="244"/>
      <c r="T191" s="244"/>
      <c r="U191" s="244"/>
      <c r="V191" s="244"/>
      <c r="W191" s="244"/>
      <c r="X191" s="244"/>
      <c r="Y191" s="244"/>
    </row>
    <row r="192" spans="1:25" ht="60" x14ac:dyDescent="0.3">
      <c r="A192" s="314"/>
      <c r="B192" s="261"/>
      <c r="C192" s="266" t="s">
        <v>1734</v>
      </c>
      <c r="D192" s="260">
        <v>1</v>
      </c>
      <c r="E192" s="276" t="s">
        <v>247</v>
      </c>
      <c r="F192" s="275" t="s">
        <v>3767</v>
      </c>
      <c r="G192" s="550"/>
      <c r="H192" s="305"/>
      <c r="I192" s="480"/>
      <c r="J192" s="305"/>
      <c r="K192" s="249"/>
      <c r="L192" s="244"/>
      <c r="M192" s="244"/>
      <c r="N192" s="244"/>
      <c r="O192" s="244"/>
      <c r="P192" s="244"/>
      <c r="Q192" s="244"/>
      <c r="R192" s="244"/>
      <c r="S192" s="244"/>
      <c r="T192" s="244"/>
      <c r="U192" s="244"/>
      <c r="V192" s="244"/>
      <c r="W192" s="244"/>
      <c r="X192" s="244"/>
      <c r="Y192" s="244"/>
    </row>
    <row r="193" spans="1:25" ht="45" x14ac:dyDescent="0.3">
      <c r="A193" s="314"/>
      <c r="B193" s="261"/>
      <c r="C193" s="266" t="s">
        <v>1735</v>
      </c>
      <c r="D193" s="260">
        <v>1</v>
      </c>
      <c r="E193" s="276" t="s">
        <v>563</v>
      </c>
      <c r="F193" s="275" t="s">
        <v>3768</v>
      </c>
      <c r="G193" s="550"/>
      <c r="H193" s="305"/>
      <c r="I193" s="480"/>
      <c r="J193" s="305"/>
      <c r="K193" s="249"/>
      <c r="L193" s="244"/>
      <c r="M193" s="244"/>
      <c r="N193" s="244"/>
      <c r="O193" s="244"/>
      <c r="P193" s="244"/>
      <c r="Q193" s="244"/>
      <c r="R193" s="244"/>
      <c r="S193" s="244"/>
      <c r="T193" s="244"/>
      <c r="U193" s="244"/>
      <c r="V193" s="244"/>
      <c r="W193" s="244"/>
      <c r="X193" s="244"/>
      <c r="Y193" s="244"/>
    </row>
    <row r="194" spans="1:25" ht="30" x14ac:dyDescent="0.3">
      <c r="A194" s="314"/>
      <c r="B194" s="261"/>
      <c r="C194" s="266" t="s">
        <v>1736</v>
      </c>
      <c r="D194" s="260">
        <v>1</v>
      </c>
      <c r="E194" s="276" t="s">
        <v>247</v>
      </c>
      <c r="F194" s="275" t="s">
        <v>1737</v>
      </c>
      <c r="G194" s="550"/>
      <c r="H194" s="305"/>
      <c r="I194" s="480"/>
      <c r="J194" s="305"/>
      <c r="K194" s="249"/>
      <c r="L194" s="244"/>
      <c r="M194" s="244"/>
      <c r="N194" s="244"/>
      <c r="O194" s="244"/>
      <c r="P194" s="244"/>
      <c r="Q194" s="244"/>
      <c r="R194" s="244"/>
      <c r="S194" s="244"/>
      <c r="T194" s="244"/>
      <c r="U194" s="244"/>
      <c r="V194" s="244"/>
      <c r="W194" s="244"/>
      <c r="X194" s="244"/>
      <c r="Y194" s="244"/>
    </row>
    <row r="195" spans="1:25" ht="30" x14ac:dyDescent="0.3">
      <c r="A195" s="314" t="s">
        <v>1738</v>
      </c>
      <c r="B195" s="261" t="s">
        <v>587</v>
      </c>
      <c r="C195" s="259" t="s">
        <v>588</v>
      </c>
      <c r="D195" s="260">
        <v>1</v>
      </c>
      <c r="E195" s="260" t="s">
        <v>388</v>
      </c>
      <c r="F195" s="263"/>
      <c r="G195" s="550"/>
      <c r="H195" s="305"/>
      <c r="I195" s="480"/>
      <c r="J195" s="305"/>
      <c r="K195" s="249"/>
      <c r="L195" s="244"/>
      <c r="M195" s="244"/>
      <c r="N195" s="244"/>
      <c r="O195" s="244"/>
      <c r="P195" s="244"/>
      <c r="Q195" s="244"/>
      <c r="R195" s="244"/>
      <c r="S195" s="244"/>
      <c r="T195" s="244"/>
      <c r="U195" s="244"/>
      <c r="V195" s="244"/>
      <c r="W195" s="244"/>
      <c r="X195" s="244"/>
      <c r="Y195" s="244"/>
    </row>
    <row r="196" spans="1:25" ht="45" x14ac:dyDescent="0.3">
      <c r="A196" s="314"/>
      <c r="B196" s="279"/>
      <c r="C196" s="259" t="s">
        <v>4364</v>
      </c>
      <c r="D196" s="260">
        <v>1</v>
      </c>
      <c r="E196" s="260" t="s">
        <v>388</v>
      </c>
      <c r="F196" s="259" t="s">
        <v>4365</v>
      </c>
      <c r="G196" s="550"/>
      <c r="H196" s="305"/>
      <c r="I196" s="480"/>
      <c r="J196" s="305"/>
      <c r="K196" s="249"/>
      <c r="L196" s="244"/>
      <c r="M196" s="244"/>
      <c r="N196" s="244"/>
      <c r="O196" s="244"/>
      <c r="P196" s="244"/>
      <c r="Q196" s="244"/>
      <c r="R196" s="244"/>
      <c r="S196" s="244"/>
      <c r="T196" s="244"/>
      <c r="U196" s="244"/>
      <c r="V196" s="244"/>
      <c r="W196" s="244"/>
      <c r="X196" s="244"/>
      <c r="Y196" s="244"/>
    </row>
    <row r="197" spans="1:25" ht="30" x14ac:dyDescent="0.3">
      <c r="A197" s="314"/>
      <c r="B197" s="279"/>
      <c r="C197" s="259" t="s">
        <v>4366</v>
      </c>
      <c r="D197" s="260">
        <v>1</v>
      </c>
      <c r="E197" s="260" t="s">
        <v>388</v>
      </c>
      <c r="F197" s="259" t="s">
        <v>4367</v>
      </c>
      <c r="G197" s="550"/>
      <c r="H197" s="305"/>
      <c r="I197" s="480"/>
      <c r="J197" s="305"/>
      <c r="K197" s="249"/>
      <c r="L197" s="244"/>
      <c r="M197" s="244"/>
      <c r="N197" s="244"/>
      <c r="O197" s="244"/>
      <c r="P197" s="244"/>
      <c r="Q197" s="244"/>
      <c r="R197" s="244"/>
      <c r="S197" s="244"/>
      <c r="T197" s="244"/>
      <c r="U197" s="244"/>
      <c r="V197" s="244"/>
      <c r="W197" s="244"/>
      <c r="X197" s="244"/>
      <c r="Y197" s="244"/>
    </row>
    <row r="198" spans="1:25" ht="60" x14ac:dyDescent="0.3">
      <c r="A198" s="317" t="s">
        <v>4069</v>
      </c>
      <c r="B198" s="281" t="s">
        <v>4316</v>
      </c>
      <c r="C198" s="259" t="s">
        <v>4368</v>
      </c>
      <c r="D198" s="260">
        <v>1</v>
      </c>
      <c r="E198" s="260" t="s">
        <v>388</v>
      </c>
      <c r="F198" s="259" t="s">
        <v>4369</v>
      </c>
      <c r="G198" s="550"/>
      <c r="H198" s="305"/>
      <c r="I198" s="480"/>
      <c r="J198" s="305"/>
      <c r="K198" s="249"/>
      <c r="L198" s="244"/>
      <c r="M198" s="244"/>
      <c r="N198" s="244"/>
      <c r="O198" s="244"/>
      <c r="P198" s="244"/>
      <c r="Q198" s="244"/>
      <c r="R198" s="244"/>
      <c r="S198" s="244"/>
      <c r="T198" s="244"/>
      <c r="U198" s="244"/>
      <c r="V198" s="244"/>
      <c r="W198" s="244"/>
      <c r="X198" s="244"/>
      <c r="Y198" s="244"/>
    </row>
    <row r="199" spans="1:25" ht="105" x14ac:dyDescent="0.3">
      <c r="A199" s="317"/>
      <c r="B199" s="281"/>
      <c r="C199" s="259" t="s">
        <v>4370</v>
      </c>
      <c r="D199" s="260">
        <v>1</v>
      </c>
      <c r="E199" s="260" t="s">
        <v>563</v>
      </c>
      <c r="F199" s="259" t="s">
        <v>4371</v>
      </c>
      <c r="G199" s="550"/>
      <c r="H199" s="305"/>
      <c r="I199" s="480"/>
      <c r="J199" s="305"/>
      <c r="K199" s="249"/>
      <c r="L199" s="244"/>
      <c r="M199" s="244"/>
      <c r="N199" s="244"/>
      <c r="O199" s="244"/>
      <c r="P199" s="244"/>
      <c r="Q199" s="244"/>
      <c r="R199" s="244"/>
      <c r="S199" s="244"/>
      <c r="T199" s="244"/>
      <c r="U199" s="244"/>
      <c r="V199" s="244"/>
      <c r="W199" s="244"/>
      <c r="X199" s="244"/>
      <c r="Y199" s="244"/>
    </row>
    <row r="200" spans="1:25" ht="45" x14ac:dyDescent="0.3">
      <c r="A200" s="325"/>
      <c r="B200" s="281"/>
      <c r="C200" s="259" t="s">
        <v>4313</v>
      </c>
      <c r="D200" s="260">
        <v>1</v>
      </c>
      <c r="E200" s="260" t="s">
        <v>388</v>
      </c>
      <c r="F200" s="259" t="s">
        <v>4312</v>
      </c>
      <c r="G200" s="556"/>
      <c r="H200" s="305"/>
      <c r="I200" s="480"/>
      <c r="J200" s="305"/>
      <c r="K200" s="249"/>
      <c r="L200" s="244"/>
      <c r="M200" s="244"/>
      <c r="N200" s="244"/>
      <c r="O200" s="244"/>
      <c r="P200" s="244"/>
      <c r="Q200" s="244"/>
      <c r="R200" s="244"/>
      <c r="S200" s="244"/>
      <c r="T200" s="244"/>
      <c r="U200" s="244"/>
      <c r="V200" s="244"/>
      <c r="W200" s="244"/>
      <c r="X200" s="244"/>
      <c r="Y200" s="244"/>
    </row>
    <row r="201" spans="1:25" ht="30" x14ac:dyDescent="0.3">
      <c r="A201" s="325"/>
      <c r="B201" s="326"/>
      <c r="C201" s="282" t="s">
        <v>4315</v>
      </c>
      <c r="D201" s="260">
        <v>1</v>
      </c>
      <c r="E201" s="260" t="s">
        <v>388</v>
      </c>
      <c r="F201" s="259" t="s">
        <v>4314</v>
      </c>
      <c r="G201" s="556"/>
      <c r="H201" s="305"/>
      <c r="I201" s="480"/>
      <c r="J201" s="305"/>
      <c r="K201" s="249"/>
      <c r="L201" s="244"/>
      <c r="M201" s="244"/>
      <c r="N201" s="244"/>
      <c r="O201" s="244"/>
      <c r="P201" s="244"/>
      <c r="Q201" s="244"/>
      <c r="R201" s="244"/>
      <c r="S201" s="244"/>
      <c r="T201" s="244"/>
      <c r="U201" s="244"/>
      <c r="V201" s="244"/>
      <c r="W201" s="244"/>
      <c r="X201" s="244"/>
      <c r="Y201" s="244"/>
    </row>
    <row r="202" spans="1:25" ht="23.5" x14ac:dyDescent="0.3">
      <c r="A202" s="317" t="s">
        <v>69</v>
      </c>
      <c r="B202" s="748" t="s">
        <v>70</v>
      </c>
      <c r="C202" s="725"/>
      <c r="D202" s="725"/>
      <c r="E202" s="725"/>
      <c r="F202" s="725"/>
      <c r="G202" s="726"/>
      <c r="H202" s="305">
        <f>SUM(D203:D212)</f>
        <v>9</v>
      </c>
      <c r="I202" s="480">
        <f>COUNT(D203:D212)*2</f>
        <v>18</v>
      </c>
      <c r="J202" s="305">
        <f>H202*100/I202</f>
        <v>50</v>
      </c>
      <c r="K202" s="249"/>
      <c r="L202" s="244"/>
      <c r="M202" s="244"/>
      <c r="N202" s="244"/>
      <c r="O202" s="244"/>
      <c r="P202" s="244"/>
      <c r="Q202" s="244"/>
      <c r="R202" s="244"/>
      <c r="S202" s="244"/>
      <c r="T202" s="244"/>
      <c r="U202" s="244"/>
      <c r="V202" s="244"/>
      <c r="W202" s="244"/>
      <c r="X202" s="244"/>
      <c r="Y202" s="244"/>
    </row>
    <row r="203" spans="1:25" ht="75" hidden="1" x14ac:dyDescent="0.3">
      <c r="A203" s="570" t="s">
        <v>1358</v>
      </c>
      <c r="B203" s="261" t="s">
        <v>1739</v>
      </c>
      <c r="C203" s="259" t="s">
        <v>4548</v>
      </c>
      <c r="D203" s="260"/>
      <c r="E203" s="260" t="s">
        <v>388</v>
      </c>
      <c r="F203" s="261" t="s">
        <v>3769</v>
      </c>
      <c r="G203" s="550"/>
      <c r="H203" s="305"/>
      <c r="I203" s="480"/>
      <c r="J203" s="305"/>
      <c r="K203" s="249"/>
      <c r="L203" s="244"/>
      <c r="M203" s="244"/>
      <c r="N203" s="244"/>
      <c r="O203" s="244"/>
      <c r="P203" s="244"/>
      <c r="Q203" s="244"/>
      <c r="R203" s="244"/>
      <c r="S203" s="244"/>
      <c r="T203" s="244"/>
      <c r="U203" s="244"/>
      <c r="V203" s="244"/>
      <c r="W203" s="244"/>
      <c r="X203" s="244"/>
      <c r="Y203" s="244"/>
    </row>
    <row r="204" spans="1:25" ht="30" x14ac:dyDescent="0.3">
      <c r="A204" s="327"/>
      <c r="B204" s="261"/>
      <c r="C204" s="259" t="s">
        <v>1359</v>
      </c>
      <c r="D204" s="260">
        <v>1</v>
      </c>
      <c r="E204" s="271" t="s">
        <v>388</v>
      </c>
      <c r="F204" s="261" t="s">
        <v>3770</v>
      </c>
      <c r="G204" s="550"/>
      <c r="H204" s="305"/>
      <c r="I204" s="480"/>
      <c r="J204" s="305"/>
      <c r="K204" s="249"/>
      <c r="L204" s="244"/>
      <c r="M204" s="244"/>
      <c r="N204" s="244"/>
      <c r="O204" s="244"/>
      <c r="P204" s="244"/>
      <c r="Q204" s="244"/>
      <c r="R204" s="244"/>
      <c r="S204" s="244"/>
      <c r="T204" s="244"/>
      <c r="U204" s="244"/>
      <c r="V204" s="244"/>
      <c r="W204" s="244"/>
      <c r="X204" s="244"/>
      <c r="Y204" s="244"/>
    </row>
    <row r="205" spans="1:25" ht="105" x14ac:dyDescent="0.3">
      <c r="A205" s="314" t="s">
        <v>1360</v>
      </c>
      <c r="B205" s="261" t="s">
        <v>1740</v>
      </c>
      <c r="C205" s="259" t="s">
        <v>3771</v>
      </c>
      <c r="D205" s="260">
        <v>1</v>
      </c>
      <c r="E205" s="260" t="s">
        <v>563</v>
      </c>
      <c r="F205" s="261" t="s">
        <v>4372</v>
      </c>
      <c r="G205" s="550"/>
      <c r="H205" s="305"/>
      <c r="I205" s="480"/>
      <c r="J205" s="305"/>
      <c r="K205" s="249"/>
      <c r="L205" s="244"/>
      <c r="M205" s="244"/>
      <c r="N205" s="244"/>
      <c r="O205" s="244"/>
      <c r="P205" s="244"/>
      <c r="Q205" s="244"/>
      <c r="R205" s="244"/>
      <c r="S205" s="244"/>
      <c r="T205" s="244"/>
      <c r="U205" s="244"/>
      <c r="V205" s="244"/>
      <c r="W205" s="244"/>
      <c r="X205" s="244"/>
      <c r="Y205" s="244"/>
    </row>
    <row r="206" spans="1:25" ht="90" x14ac:dyDescent="0.3">
      <c r="A206" s="327"/>
      <c r="B206" s="261"/>
      <c r="C206" s="259" t="s">
        <v>3772</v>
      </c>
      <c r="D206" s="260">
        <v>1</v>
      </c>
      <c r="E206" s="260" t="s">
        <v>235</v>
      </c>
      <c r="F206" s="261" t="s">
        <v>4373</v>
      </c>
      <c r="G206" s="550"/>
      <c r="H206" s="305"/>
      <c r="I206" s="480"/>
      <c r="J206" s="305"/>
      <c r="K206" s="249"/>
      <c r="L206" s="244"/>
      <c r="M206" s="244"/>
      <c r="N206" s="244"/>
      <c r="O206" s="244"/>
      <c r="P206" s="244"/>
      <c r="Q206" s="244"/>
      <c r="R206" s="244"/>
      <c r="S206" s="244"/>
      <c r="T206" s="244"/>
      <c r="U206" s="244"/>
      <c r="V206" s="244"/>
      <c r="W206" s="244"/>
      <c r="X206" s="244"/>
      <c r="Y206" s="244"/>
    </row>
    <row r="207" spans="1:25" ht="60" x14ac:dyDescent="0.3">
      <c r="A207" s="327"/>
      <c r="B207" s="261"/>
      <c r="C207" s="259" t="s">
        <v>4374</v>
      </c>
      <c r="D207" s="260">
        <v>1</v>
      </c>
      <c r="E207" s="271" t="s">
        <v>388</v>
      </c>
      <c r="F207" s="328" t="s">
        <v>4375</v>
      </c>
      <c r="G207" s="550"/>
      <c r="H207" s="305"/>
      <c r="I207" s="480"/>
      <c r="J207" s="305"/>
      <c r="K207" s="249"/>
      <c r="L207" s="244"/>
      <c r="M207" s="244"/>
      <c r="N207" s="244"/>
      <c r="O207" s="244"/>
      <c r="P207" s="244"/>
      <c r="Q207" s="244"/>
      <c r="R207" s="244"/>
      <c r="S207" s="244"/>
      <c r="T207" s="244"/>
      <c r="U207" s="244"/>
      <c r="V207" s="244"/>
      <c r="W207" s="244"/>
      <c r="X207" s="244"/>
      <c r="Y207" s="244"/>
    </row>
    <row r="208" spans="1:25" ht="105" x14ac:dyDescent="0.3">
      <c r="A208" s="327"/>
      <c r="B208" s="261"/>
      <c r="C208" s="259" t="s">
        <v>3773</v>
      </c>
      <c r="D208" s="260">
        <v>1</v>
      </c>
      <c r="E208" s="271" t="s">
        <v>247</v>
      </c>
      <c r="F208" s="261" t="s">
        <v>4376</v>
      </c>
      <c r="G208" s="550"/>
      <c r="H208" s="305"/>
      <c r="I208" s="480"/>
      <c r="J208" s="305"/>
      <c r="K208" s="249"/>
      <c r="L208" s="244"/>
      <c r="M208" s="244"/>
      <c r="N208" s="244"/>
      <c r="O208" s="244"/>
      <c r="P208" s="244"/>
      <c r="Q208" s="244"/>
      <c r="R208" s="244"/>
      <c r="S208" s="244"/>
      <c r="T208" s="244"/>
      <c r="U208" s="244"/>
      <c r="V208" s="244"/>
      <c r="W208" s="244"/>
      <c r="X208" s="244"/>
      <c r="Y208" s="244"/>
    </row>
    <row r="209" spans="1:25" ht="105" x14ac:dyDescent="0.3">
      <c r="A209" s="327"/>
      <c r="B209" s="265"/>
      <c r="C209" s="259" t="s">
        <v>3774</v>
      </c>
      <c r="D209" s="260">
        <v>1</v>
      </c>
      <c r="E209" s="271" t="s">
        <v>388</v>
      </c>
      <c r="F209" s="261" t="s">
        <v>4377</v>
      </c>
      <c r="G209" s="550"/>
      <c r="H209" s="305"/>
      <c r="I209" s="480"/>
      <c r="J209" s="305"/>
      <c r="K209" s="249"/>
      <c r="L209" s="244"/>
      <c r="M209" s="244"/>
      <c r="N209" s="244"/>
      <c r="O209" s="244"/>
      <c r="P209" s="244"/>
      <c r="Q209" s="244"/>
      <c r="R209" s="244"/>
      <c r="S209" s="244"/>
      <c r="T209" s="244"/>
      <c r="U209" s="244"/>
      <c r="V209" s="244"/>
      <c r="W209" s="244"/>
      <c r="X209" s="244"/>
      <c r="Y209" s="244"/>
    </row>
    <row r="210" spans="1:25" ht="120" x14ac:dyDescent="0.3">
      <c r="A210" s="327"/>
      <c r="B210" s="265"/>
      <c r="C210" s="259" t="s">
        <v>3775</v>
      </c>
      <c r="D210" s="260">
        <v>1</v>
      </c>
      <c r="E210" s="271" t="s">
        <v>563</v>
      </c>
      <c r="F210" s="261" t="s">
        <v>3776</v>
      </c>
      <c r="G210" s="550"/>
      <c r="H210" s="305"/>
      <c r="I210" s="480"/>
      <c r="J210" s="305"/>
      <c r="K210" s="249"/>
      <c r="L210" s="244"/>
      <c r="M210" s="244"/>
      <c r="N210" s="244"/>
      <c r="O210" s="244"/>
      <c r="P210" s="244"/>
      <c r="Q210" s="244"/>
      <c r="R210" s="244"/>
      <c r="S210" s="244"/>
      <c r="T210" s="244"/>
      <c r="U210" s="244"/>
      <c r="V210" s="244"/>
      <c r="W210" s="244"/>
      <c r="X210" s="244"/>
      <c r="Y210" s="244"/>
    </row>
    <row r="211" spans="1:25" ht="60" x14ac:dyDescent="0.3">
      <c r="A211" s="327"/>
      <c r="B211" s="265"/>
      <c r="C211" s="259" t="s">
        <v>3777</v>
      </c>
      <c r="D211" s="260">
        <v>1</v>
      </c>
      <c r="E211" s="271" t="s">
        <v>388</v>
      </c>
      <c r="F211" s="261" t="s">
        <v>4378</v>
      </c>
      <c r="G211" s="550"/>
      <c r="H211" s="305"/>
      <c r="I211" s="480"/>
      <c r="J211" s="305"/>
      <c r="K211" s="249"/>
      <c r="L211" s="244"/>
      <c r="M211" s="244"/>
      <c r="N211" s="244"/>
      <c r="O211" s="244"/>
      <c r="P211" s="244"/>
      <c r="Q211" s="244"/>
      <c r="R211" s="244"/>
      <c r="S211" s="244"/>
      <c r="T211" s="244"/>
      <c r="U211" s="244"/>
      <c r="V211" s="244"/>
      <c r="W211" s="244"/>
      <c r="X211" s="244"/>
      <c r="Y211" s="244"/>
    </row>
    <row r="212" spans="1:25" ht="23.5" x14ac:dyDescent="0.3">
      <c r="A212" s="314" t="s">
        <v>3778</v>
      </c>
      <c r="B212" s="261" t="s">
        <v>3779</v>
      </c>
      <c r="C212" s="259" t="s">
        <v>3780</v>
      </c>
      <c r="D212" s="260">
        <v>1</v>
      </c>
      <c r="E212" s="260" t="s">
        <v>247</v>
      </c>
      <c r="F212" s="261" t="s">
        <v>3781</v>
      </c>
      <c r="G212" s="550"/>
      <c r="H212" s="305"/>
      <c r="I212" s="480"/>
      <c r="J212" s="305"/>
      <c r="K212" s="249"/>
      <c r="L212" s="244"/>
      <c r="M212" s="244"/>
      <c r="N212" s="244"/>
      <c r="O212" s="244"/>
      <c r="P212" s="244"/>
      <c r="Q212" s="244"/>
      <c r="R212" s="244"/>
      <c r="S212" s="244"/>
      <c r="T212" s="244"/>
      <c r="U212" s="244"/>
      <c r="V212" s="244"/>
      <c r="W212" s="244"/>
      <c r="X212" s="244"/>
      <c r="Y212" s="244"/>
    </row>
    <row r="213" spans="1:25" ht="23.5" x14ac:dyDescent="0.3">
      <c r="A213" s="317" t="s">
        <v>71</v>
      </c>
      <c r="B213" s="748" t="s">
        <v>72</v>
      </c>
      <c r="C213" s="725"/>
      <c r="D213" s="725"/>
      <c r="E213" s="725"/>
      <c r="F213" s="725"/>
      <c r="G213" s="726"/>
      <c r="H213" s="305">
        <f>SUM(D214:D218)</f>
        <v>5</v>
      </c>
      <c r="I213" s="480">
        <f>COUNT(D214:D218)*2</f>
        <v>10</v>
      </c>
      <c r="J213" s="305">
        <f>H213*100/I213</f>
        <v>50</v>
      </c>
      <c r="K213" s="249"/>
      <c r="L213" s="244"/>
      <c r="M213" s="244"/>
      <c r="N213" s="244"/>
      <c r="O213" s="244"/>
      <c r="P213" s="244"/>
      <c r="Q213" s="244"/>
      <c r="R213" s="244"/>
      <c r="S213" s="244"/>
      <c r="T213" s="244"/>
      <c r="U213" s="244"/>
      <c r="V213" s="244"/>
      <c r="W213" s="244"/>
      <c r="X213" s="244"/>
      <c r="Y213" s="244"/>
    </row>
    <row r="214" spans="1:25" ht="30" x14ac:dyDescent="0.3">
      <c r="A214" s="314" t="s">
        <v>1742</v>
      </c>
      <c r="B214" s="261" t="s">
        <v>607</v>
      </c>
      <c r="C214" s="259" t="s">
        <v>608</v>
      </c>
      <c r="D214" s="260">
        <v>1</v>
      </c>
      <c r="E214" s="260" t="s">
        <v>245</v>
      </c>
      <c r="F214" s="261" t="s">
        <v>3782</v>
      </c>
      <c r="G214" s="550"/>
      <c r="H214" s="305"/>
      <c r="I214" s="480"/>
      <c r="J214" s="305"/>
      <c r="K214" s="249"/>
      <c r="L214" s="244"/>
      <c r="M214" s="244"/>
      <c r="N214" s="244"/>
      <c r="O214" s="244"/>
      <c r="P214" s="244"/>
      <c r="Q214" s="244"/>
      <c r="R214" s="244"/>
      <c r="S214" s="244"/>
      <c r="T214" s="244"/>
      <c r="U214" s="244"/>
      <c r="V214" s="244"/>
      <c r="W214" s="244"/>
      <c r="X214" s="244"/>
      <c r="Y214" s="244"/>
    </row>
    <row r="215" spans="1:25" ht="30" x14ac:dyDescent="0.3">
      <c r="A215" s="314" t="s">
        <v>1743</v>
      </c>
      <c r="B215" s="261" t="s">
        <v>611</v>
      </c>
      <c r="C215" s="259" t="s">
        <v>614</v>
      </c>
      <c r="D215" s="260">
        <v>1</v>
      </c>
      <c r="E215" s="260" t="s">
        <v>388</v>
      </c>
      <c r="F215" s="261" t="s">
        <v>3783</v>
      </c>
      <c r="G215" s="550"/>
      <c r="H215" s="305"/>
      <c r="I215" s="480"/>
      <c r="J215" s="305"/>
      <c r="K215" s="249"/>
      <c r="L215" s="244"/>
      <c r="M215" s="244"/>
      <c r="N215" s="244"/>
      <c r="O215" s="244"/>
      <c r="P215" s="244"/>
      <c r="Q215" s="244"/>
      <c r="R215" s="244"/>
      <c r="S215" s="244"/>
      <c r="T215" s="244"/>
      <c r="U215" s="244"/>
      <c r="V215" s="244"/>
      <c r="W215" s="244"/>
      <c r="X215" s="244"/>
      <c r="Y215" s="244"/>
    </row>
    <row r="216" spans="1:25" ht="30" x14ac:dyDescent="0.3">
      <c r="A216" s="314" t="s">
        <v>1745</v>
      </c>
      <c r="B216" s="261" t="s">
        <v>617</v>
      </c>
      <c r="C216" s="259" t="s">
        <v>618</v>
      </c>
      <c r="D216" s="260">
        <v>1</v>
      </c>
      <c r="E216" s="260" t="s">
        <v>247</v>
      </c>
      <c r="F216" s="261" t="s">
        <v>619</v>
      </c>
      <c r="G216" s="550"/>
      <c r="H216" s="305"/>
      <c r="I216" s="480"/>
      <c r="J216" s="305"/>
      <c r="K216" s="249"/>
      <c r="L216" s="244"/>
      <c r="M216" s="244"/>
      <c r="N216" s="244"/>
      <c r="O216" s="244"/>
      <c r="P216" s="244"/>
      <c r="Q216" s="244"/>
      <c r="R216" s="244"/>
      <c r="S216" s="244"/>
      <c r="T216" s="244"/>
      <c r="U216" s="244"/>
      <c r="V216" s="244"/>
      <c r="W216" s="244"/>
      <c r="X216" s="244"/>
      <c r="Y216" s="244"/>
    </row>
    <row r="217" spans="1:25" ht="45" x14ac:dyDescent="0.3">
      <c r="A217" s="314"/>
      <c r="B217" s="261"/>
      <c r="C217" s="259" t="s">
        <v>3784</v>
      </c>
      <c r="D217" s="260">
        <v>1</v>
      </c>
      <c r="E217" s="260" t="s">
        <v>1728</v>
      </c>
      <c r="F217" s="261" t="s">
        <v>3785</v>
      </c>
      <c r="G217" s="550"/>
      <c r="H217" s="305"/>
      <c r="I217" s="480"/>
      <c r="J217" s="305"/>
      <c r="K217" s="249"/>
      <c r="L217" s="244"/>
      <c r="M217" s="244"/>
      <c r="N217" s="244"/>
      <c r="O217" s="244"/>
      <c r="P217" s="244"/>
      <c r="Q217" s="244"/>
      <c r="R217" s="244"/>
      <c r="S217" s="244"/>
      <c r="T217" s="244"/>
      <c r="U217" s="244"/>
      <c r="V217" s="244"/>
      <c r="W217" s="244"/>
      <c r="X217" s="244"/>
      <c r="Y217" s="244"/>
    </row>
    <row r="218" spans="1:25" ht="45" x14ac:dyDescent="0.3">
      <c r="A218" s="314" t="s">
        <v>1748</v>
      </c>
      <c r="B218" s="318" t="s">
        <v>625</v>
      </c>
      <c r="C218" s="329" t="s">
        <v>626</v>
      </c>
      <c r="D218" s="260">
        <v>1</v>
      </c>
      <c r="E218" s="267" t="s">
        <v>247</v>
      </c>
      <c r="F218" s="275" t="s">
        <v>3786</v>
      </c>
      <c r="G218" s="551"/>
      <c r="H218" s="305"/>
      <c r="I218" s="480"/>
      <c r="J218" s="305"/>
      <c r="K218" s="249"/>
      <c r="L218" s="244"/>
      <c r="M218" s="244"/>
      <c r="N218" s="244"/>
      <c r="O218" s="244"/>
      <c r="P218" s="244"/>
      <c r="Q218" s="244"/>
      <c r="R218" s="244"/>
      <c r="S218" s="244"/>
      <c r="T218" s="244"/>
      <c r="U218" s="244"/>
      <c r="V218" s="244"/>
      <c r="W218" s="244"/>
      <c r="X218" s="244"/>
      <c r="Y218" s="244"/>
    </row>
    <row r="219" spans="1:25" ht="23.5" x14ac:dyDescent="0.3">
      <c r="A219" s="317" t="s">
        <v>73</v>
      </c>
      <c r="B219" s="748" t="s">
        <v>74</v>
      </c>
      <c r="C219" s="725"/>
      <c r="D219" s="725"/>
      <c r="E219" s="725"/>
      <c r="F219" s="725"/>
      <c r="G219" s="726"/>
      <c r="H219" s="305">
        <f>SUM(D220:D221)</f>
        <v>2</v>
      </c>
      <c r="I219" s="480">
        <f>COUNT(D220:D221)*2</f>
        <v>4</v>
      </c>
      <c r="J219" s="305">
        <f>H219*100/I219</f>
        <v>50</v>
      </c>
      <c r="K219" s="249"/>
      <c r="L219" s="244"/>
      <c r="M219" s="244"/>
      <c r="N219" s="244"/>
      <c r="O219" s="244"/>
      <c r="P219" s="244"/>
      <c r="Q219" s="244"/>
      <c r="R219" s="244"/>
      <c r="S219" s="244"/>
      <c r="T219" s="244"/>
      <c r="U219" s="244"/>
      <c r="V219" s="244"/>
      <c r="W219" s="244"/>
      <c r="X219" s="244"/>
      <c r="Y219" s="244"/>
    </row>
    <row r="220" spans="1:25" ht="30" x14ac:dyDescent="0.3">
      <c r="A220" s="314" t="s">
        <v>1751</v>
      </c>
      <c r="B220" s="318" t="s">
        <v>634</v>
      </c>
      <c r="C220" s="274" t="s">
        <v>635</v>
      </c>
      <c r="D220" s="260">
        <v>1</v>
      </c>
      <c r="E220" s="260" t="s">
        <v>245</v>
      </c>
      <c r="F220" s="261" t="s">
        <v>3787</v>
      </c>
      <c r="G220" s="550"/>
      <c r="H220" s="305"/>
      <c r="I220" s="480"/>
      <c r="J220" s="305"/>
      <c r="K220" s="249"/>
      <c r="L220" s="244"/>
      <c r="M220" s="244"/>
      <c r="N220" s="244"/>
      <c r="O220" s="244"/>
      <c r="P220" s="244"/>
      <c r="Q220" s="244"/>
      <c r="R220" s="244"/>
      <c r="S220" s="244"/>
      <c r="T220" s="244"/>
      <c r="U220" s="244"/>
      <c r="V220" s="244"/>
      <c r="W220" s="244"/>
      <c r="X220" s="244"/>
      <c r="Y220" s="244"/>
    </row>
    <row r="221" spans="1:25" ht="45" x14ac:dyDescent="0.3">
      <c r="A221" s="314" t="s">
        <v>1365</v>
      </c>
      <c r="B221" s="261" t="s">
        <v>638</v>
      </c>
      <c r="C221" s="259" t="s">
        <v>1752</v>
      </c>
      <c r="D221" s="260">
        <v>1</v>
      </c>
      <c r="E221" s="260" t="s">
        <v>245</v>
      </c>
      <c r="F221" s="261" t="s">
        <v>4379</v>
      </c>
      <c r="G221" s="550"/>
      <c r="H221" s="305"/>
      <c r="I221" s="480"/>
      <c r="J221" s="305"/>
      <c r="K221" s="249"/>
      <c r="L221" s="244"/>
      <c r="M221" s="244"/>
      <c r="N221" s="244"/>
      <c r="O221" s="244"/>
      <c r="P221" s="244"/>
      <c r="Q221" s="244"/>
      <c r="R221" s="244"/>
      <c r="S221" s="244"/>
      <c r="T221" s="244"/>
      <c r="U221" s="244"/>
      <c r="V221" s="244"/>
      <c r="W221" s="244"/>
      <c r="X221" s="244"/>
      <c r="Y221" s="244"/>
    </row>
    <row r="222" spans="1:25" ht="23.5" x14ac:dyDescent="0.3">
      <c r="A222" s="317" t="s">
        <v>75</v>
      </c>
      <c r="B222" s="748" t="s">
        <v>4311</v>
      </c>
      <c r="C222" s="725"/>
      <c r="D222" s="725"/>
      <c r="E222" s="725"/>
      <c r="F222" s="725"/>
      <c r="G222" s="726"/>
      <c r="H222" s="305">
        <f>SUM(D223:D225)</f>
        <v>3</v>
      </c>
      <c r="I222" s="480">
        <f>COUNT(D223:D225)*2</f>
        <v>6</v>
      </c>
      <c r="J222" s="305">
        <f>H222*100/I222</f>
        <v>50</v>
      </c>
      <c r="K222" s="249"/>
      <c r="L222" s="244"/>
      <c r="M222" s="244"/>
      <c r="N222" s="244"/>
      <c r="O222" s="244"/>
      <c r="P222" s="244"/>
      <c r="Q222" s="244"/>
      <c r="R222" s="244"/>
      <c r="S222" s="244"/>
      <c r="T222" s="244"/>
      <c r="U222" s="244"/>
      <c r="V222" s="244"/>
      <c r="W222" s="244"/>
      <c r="X222" s="244"/>
      <c r="Y222" s="244"/>
    </row>
    <row r="223" spans="1:25" ht="30" x14ac:dyDescent="0.3">
      <c r="A223" s="314" t="s">
        <v>1367</v>
      </c>
      <c r="B223" s="261" t="s">
        <v>1753</v>
      </c>
      <c r="C223" s="259" t="s">
        <v>3788</v>
      </c>
      <c r="D223" s="260">
        <v>1</v>
      </c>
      <c r="E223" s="260" t="s">
        <v>563</v>
      </c>
      <c r="F223" s="261" t="s">
        <v>3789</v>
      </c>
      <c r="G223" s="550"/>
      <c r="H223" s="305"/>
      <c r="I223" s="480"/>
      <c r="J223" s="305"/>
      <c r="K223" s="249"/>
      <c r="L223" s="244"/>
      <c r="M223" s="244"/>
      <c r="N223" s="244"/>
      <c r="O223" s="244"/>
      <c r="P223" s="244"/>
      <c r="Q223" s="244"/>
      <c r="R223" s="244"/>
      <c r="S223" s="244"/>
      <c r="T223" s="244"/>
      <c r="U223" s="244"/>
      <c r="V223" s="244"/>
      <c r="W223" s="244"/>
      <c r="X223" s="244"/>
      <c r="Y223" s="244"/>
    </row>
    <row r="224" spans="1:25" ht="60" x14ac:dyDescent="0.3">
      <c r="A224" s="330" t="s">
        <v>1370</v>
      </c>
      <c r="B224" s="280" t="s">
        <v>646</v>
      </c>
      <c r="C224" s="259" t="s">
        <v>3790</v>
      </c>
      <c r="D224" s="260">
        <v>1</v>
      </c>
      <c r="E224" s="260" t="s">
        <v>563</v>
      </c>
      <c r="F224" s="245" t="s">
        <v>4380</v>
      </c>
      <c r="G224" s="557"/>
      <c r="H224" s="305"/>
      <c r="I224" s="480"/>
      <c r="J224" s="305"/>
      <c r="K224" s="249"/>
      <c r="L224" s="244"/>
      <c r="M224" s="244"/>
      <c r="N224" s="244"/>
      <c r="O224" s="244"/>
      <c r="P224" s="244"/>
      <c r="Q224" s="244"/>
      <c r="R224" s="244"/>
      <c r="S224" s="244"/>
      <c r="T224" s="244"/>
      <c r="U224" s="244"/>
      <c r="V224" s="244"/>
      <c r="W224" s="244"/>
      <c r="X224" s="244"/>
      <c r="Y224" s="244"/>
    </row>
    <row r="225" spans="1:25" ht="30" x14ac:dyDescent="0.3">
      <c r="A225" s="314"/>
      <c r="B225" s="261"/>
      <c r="C225" s="259" t="s">
        <v>648</v>
      </c>
      <c r="D225" s="260">
        <v>1</v>
      </c>
      <c r="E225" s="260" t="s">
        <v>388</v>
      </c>
      <c r="F225" s="261" t="s">
        <v>3791</v>
      </c>
      <c r="G225" s="550"/>
      <c r="H225" s="305"/>
      <c r="I225" s="480"/>
      <c r="J225" s="305"/>
      <c r="K225" s="249"/>
      <c r="L225" s="244"/>
      <c r="M225" s="244"/>
      <c r="N225" s="244"/>
      <c r="O225" s="244"/>
      <c r="P225" s="244"/>
      <c r="Q225" s="244"/>
      <c r="R225" s="244"/>
      <c r="S225" s="244"/>
      <c r="T225" s="244"/>
      <c r="U225" s="244"/>
      <c r="V225" s="244"/>
      <c r="W225" s="244"/>
      <c r="X225" s="244"/>
      <c r="Y225" s="244"/>
    </row>
    <row r="226" spans="1:25" ht="23.5" x14ac:dyDescent="0.3">
      <c r="A226" s="317" t="s">
        <v>76</v>
      </c>
      <c r="B226" s="748" t="s">
        <v>77</v>
      </c>
      <c r="C226" s="725"/>
      <c r="D226" s="725"/>
      <c r="E226" s="725"/>
      <c r="F226" s="725"/>
      <c r="G226" s="726"/>
      <c r="H226" s="305">
        <f>SUM(D227:D233)</f>
        <v>7</v>
      </c>
      <c r="I226" s="480">
        <f>COUNT(D227:D233)*2</f>
        <v>14</v>
      </c>
      <c r="J226" s="305">
        <f>H226*100/I226</f>
        <v>50</v>
      </c>
      <c r="K226" s="249"/>
      <c r="L226" s="244"/>
      <c r="M226" s="244"/>
      <c r="N226" s="244"/>
      <c r="O226" s="244"/>
      <c r="P226" s="244"/>
      <c r="Q226" s="244"/>
      <c r="R226" s="244"/>
      <c r="S226" s="244"/>
      <c r="T226" s="244"/>
      <c r="U226" s="244"/>
      <c r="V226" s="244"/>
      <c r="W226" s="244"/>
      <c r="X226" s="244"/>
      <c r="Y226" s="244"/>
    </row>
    <row r="227" spans="1:25" ht="30" x14ac:dyDescent="0.3">
      <c r="A227" s="314" t="s">
        <v>1755</v>
      </c>
      <c r="B227" s="275" t="s">
        <v>1756</v>
      </c>
      <c r="C227" s="259" t="s">
        <v>654</v>
      </c>
      <c r="D227" s="260">
        <v>1</v>
      </c>
      <c r="E227" s="260" t="s">
        <v>188</v>
      </c>
      <c r="F227" s="261" t="s">
        <v>3792</v>
      </c>
      <c r="G227" s="551"/>
      <c r="H227" s="305"/>
      <c r="I227" s="480"/>
      <c r="J227" s="305"/>
      <c r="K227" s="249"/>
      <c r="L227" s="244"/>
      <c r="M227" s="244"/>
      <c r="N227" s="244"/>
      <c r="O227" s="244"/>
      <c r="P227" s="244"/>
      <c r="Q227" s="244"/>
      <c r="R227" s="244"/>
      <c r="S227" s="244"/>
      <c r="T227" s="244"/>
      <c r="U227" s="244"/>
      <c r="V227" s="244"/>
      <c r="W227" s="244"/>
      <c r="X227" s="244"/>
      <c r="Y227" s="244"/>
    </row>
    <row r="228" spans="1:25" ht="60" x14ac:dyDescent="0.3">
      <c r="A228" s="314"/>
      <c r="B228" s="275"/>
      <c r="C228" s="259" t="s">
        <v>3793</v>
      </c>
      <c r="D228" s="260">
        <v>1</v>
      </c>
      <c r="E228" s="260" t="s">
        <v>388</v>
      </c>
      <c r="F228" s="261" t="s">
        <v>3794</v>
      </c>
      <c r="G228" s="550"/>
      <c r="H228" s="305"/>
      <c r="I228" s="480"/>
      <c r="J228" s="305"/>
      <c r="K228" s="249"/>
      <c r="L228" s="244"/>
      <c r="M228" s="244"/>
      <c r="N228" s="244"/>
      <c r="O228" s="244"/>
      <c r="P228" s="244"/>
      <c r="Q228" s="244"/>
      <c r="R228" s="244"/>
      <c r="S228" s="244"/>
      <c r="T228" s="244"/>
      <c r="U228" s="244"/>
      <c r="V228" s="244"/>
      <c r="W228" s="244"/>
      <c r="X228" s="244"/>
      <c r="Y228" s="244"/>
    </row>
    <row r="229" spans="1:25" ht="30" x14ac:dyDescent="0.3">
      <c r="A229" s="314" t="s">
        <v>1374</v>
      </c>
      <c r="B229" s="261" t="s">
        <v>661</v>
      </c>
      <c r="C229" s="259" t="s">
        <v>2125</v>
      </c>
      <c r="D229" s="260">
        <v>1</v>
      </c>
      <c r="E229" s="260" t="s">
        <v>563</v>
      </c>
      <c r="F229" s="261" t="s">
        <v>3795</v>
      </c>
      <c r="G229" s="550"/>
      <c r="H229" s="305"/>
      <c r="I229" s="480"/>
      <c r="J229" s="305"/>
      <c r="K229" s="249"/>
      <c r="L229" s="244"/>
      <c r="M229" s="244"/>
      <c r="N229" s="244"/>
      <c r="O229" s="244"/>
      <c r="P229" s="244"/>
      <c r="Q229" s="244"/>
      <c r="R229" s="244"/>
      <c r="S229" s="244"/>
      <c r="T229" s="244"/>
      <c r="U229" s="244"/>
      <c r="V229" s="244"/>
      <c r="W229" s="244"/>
      <c r="X229" s="244"/>
      <c r="Y229" s="244"/>
    </row>
    <row r="230" spans="1:25" ht="30" x14ac:dyDescent="0.3">
      <c r="A230" s="314"/>
      <c r="B230" s="261"/>
      <c r="C230" s="259" t="s">
        <v>3796</v>
      </c>
      <c r="D230" s="260">
        <v>1</v>
      </c>
      <c r="E230" s="260" t="s">
        <v>247</v>
      </c>
      <c r="F230" s="261" t="s">
        <v>3795</v>
      </c>
      <c r="G230" s="550"/>
      <c r="H230" s="305"/>
      <c r="I230" s="480"/>
      <c r="J230" s="305"/>
      <c r="K230" s="249"/>
      <c r="L230" s="244"/>
      <c r="M230" s="244"/>
      <c r="N230" s="244"/>
      <c r="O230" s="244"/>
      <c r="P230" s="244"/>
      <c r="Q230" s="244"/>
      <c r="R230" s="244"/>
      <c r="S230" s="244"/>
      <c r="T230" s="244"/>
      <c r="U230" s="244"/>
      <c r="V230" s="244"/>
      <c r="W230" s="244"/>
      <c r="X230" s="244"/>
      <c r="Y230" s="244"/>
    </row>
    <row r="231" spans="1:25" ht="45" x14ac:dyDescent="0.3">
      <c r="A231" s="314" t="s">
        <v>1376</v>
      </c>
      <c r="B231" s="261" t="s">
        <v>665</v>
      </c>
      <c r="C231" s="264" t="s">
        <v>666</v>
      </c>
      <c r="D231" s="260">
        <v>1</v>
      </c>
      <c r="E231" s="260" t="s">
        <v>245</v>
      </c>
      <c r="F231" s="261" t="s">
        <v>4118</v>
      </c>
      <c r="G231" s="550"/>
      <c r="H231" s="305"/>
      <c r="I231" s="480"/>
      <c r="J231" s="305"/>
      <c r="K231" s="249"/>
      <c r="L231" s="244"/>
      <c r="M231" s="244"/>
      <c r="N231" s="244"/>
      <c r="O231" s="244"/>
      <c r="P231" s="244"/>
      <c r="Q231" s="244"/>
      <c r="R231" s="244"/>
      <c r="S231" s="244"/>
      <c r="T231" s="244"/>
      <c r="U231" s="244"/>
      <c r="V231" s="244"/>
      <c r="W231" s="244"/>
      <c r="X231" s="244"/>
      <c r="Y231" s="244"/>
    </row>
    <row r="232" spans="1:25" ht="30" x14ac:dyDescent="0.3">
      <c r="A232" s="314"/>
      <c r="B232" s="261"/>
      <c r="C232" s="259" t="s">
        <v>672</v>
      </c>
      <c r="D232" s="260">
        <v>1</v>
      </c>
      <c r="E232" s="260" t="s">
        <v>247</v>
      </c>
      <c r="F232" s="261" t="s">
        <v>3797</v>
      </c>
      <c r="G232" s="550"/>
      <c r="H232" s="305"/>
      <c r="I232" s="480"/>
      <c r="J232" s="305"/>
      <c r="K232" s="249"/>
      <c r="L232" s="244"/>
      <c r="M232" s="244"/>
      <c r="N232" s="244"/>
      <c r="O232" s="244"/>
      <c r="P232" s="244"/>
      <c r="Q232" s="244"/>
      <c r="R232" s="244"/>
      <c r="S232" s="244"/>
      <c r="T232" s="244"/>
      <c r="U232" s="244"/>
      <c r="V232" s="244"/>
      <c r="W232" s="244"/>
      <c r="X232" s="244"/>
      <c r="Y232" s="244"/>
    </row>
    <row r="233" spans="1:25" ht="45" x14ac:dyDescent="0.3">
      <c r="A233" s="314" t="s">
        <v>1757</v>
      </c>
      <c r="B233" s="261" t="s">
        <v>674</v>
      </c>
      <c r="C233" s="259" t="s">
        <v>3798</v>
      </c>
      <c r="D233" s="260">
        <v>1</v>
      </c>
      <c r="E233" s="260" t="s">
        <v>388</v>
      </c>
      <c r="F233" s="261" t="s">
        <v>3799</v>
      </c>
      <c r="G233" s="550"/>
      <c r="H233" s="305"/>
      <c r="I233" s="480"/>
      <c r="J233" s="305"/>
      <c r="K233" s="249"/>
      <c r="L233" s="244"/>
      <c r="M233" s="244"/>
      <c r="N233" s="244"/>
      <c r="O233" s="244"/>
      <c r="P233" s="244"/>
      <c r="Q233" s="244"/>
      <c r="R233" s="244"/>
      <c r="S233" s="244"/>
      <c r="T233" s="244"/>
      <c r="U233" s="244"/>
      <c r="V233" s="244"/>
      <c r="W233" s="244"/>
      <c r="X233" s="244"/>
      <c r="Y233" s="244"/>
    </row>
    <row r="234" spans="1:25" ht="23.5" x14ac:dyDescent="0.3">
      <c r="A234" s="317" t="s">
        <v>78</v>
      </c>
      <c r="B234" s="748" t="s">
        <v>79</v>
      </c>
      <c r="C234" s="725"/>
      <c r="D234" s="725"/>
      <c r="E234" s="725"/>
      <c r="F234" s="725"/>
      <c r="G234" s="726"/>
      <c r="H234" s="305">
        <f>SUM(D235:D241)</f>
        <v>7</v>
      </c>
      <c r="I234" s="480">
        <f>COUNT(D235:D241)*2</f>
        <v>14</v>
      </c>
      <c r="J234" s="305">
        <f>H234*100/I234</f>
        <v>50</v>
      </c>
      <c r="K234" s="249"/>
      <c r="L234" s="244"/>
      <c r="M234" s="244"/>
      <c r="N234" s="244"/>
      <c r="O234" s="244"/>
      <c r="P234" s="244"/>
      <c r="Q234" s="244"/>
      <c r="R234" s="244"/>
      <c r="S234" s="244"/>
      <c r="T234" s="244"/>
      <c r="U234" s="244"/>
      <c r="V234" s="244"/>
      <c r="W234" s="244"/>
      <c r="X234" s="244"/>
      <c r="Y234" s="244"/>
    </row>
    <row r="235" spans="1:25" ht="30" x14ac:dyDescent="0.3">
      <c r="A235" s="314" t="s">
        <v>1377</v>
      </c>
      <c r="B235" s="261" t="s">
        <v>683</v>
      </c>
      <c r="C235" s="259" t="s">
        <v>1758</v>
      </c>
      <c r="D235" s="260">
        <v>1</v>
      </c>
      <c r="E235" s="260" t="s">
        <v>563</v>
      </c>
      <c r="F235" s="261" t="s">
        <v>3800</v>
      </c>
      <c r="G235" s="550"/>
      <c r="H235" s="305"/>
      <c r="I235" s="480"/>
      <c r="J235" s="305"/>
      <c r="K235" s="249"/>
      <c r="L235" s="244"/>
      <c r="M235" s="244"/>
      <c r="N235" s="244"/>
      <c r="O235" s="244"/>
      <c r="P235" s="244"/>
      <c r="Q235" s="244"/>
      <c r="R235" s="244"/>
      <c r="S235" s="244"/>
      <c r="T235" s="244"/>
      <c r="U235" s="244"/>
      <c r="V235" s="244"/>
      <c r="W235" s="244"/>
      <c r="X235" s="244"/>
      <c r="Y235" s="244"/>
    </row>
    <row r="236" spans="1:25" ht="30" x14ac:dyDescent="0.3">
      <c r="A236" s="314" t="s">
        <v>1379</v>
      </c>
      <c r="B236" s="261" t="s">
        <v>687</v>
      </c>
      <c r="C236" s="259" t="s">
        <v>689</v>
      </c>
      <c r="D236" s="260">
        <v>1</v>
      </c>
      <c r="E236" s="260" t="s">
        <v>563</v>
      </c>
      <c r="F236" s="245" t="s">
        <v>1759</v>
      </c>
      <c r="G236" s="550"/>
      <c r="H236" s="305"/>
      <c r="I236" s="480"/>
      <c r="J236" s="305"/>
      <c r="K236" s="249"/>
      <c r="L236" s="244"/>
      <c r="M236" s="244"/>
      <c r="N236" s="244"/>
      <c r="O236" s="244"/>
      <c r="P236" s="244"/>
      <c r="Q236" s="244"/>
      <c r="R236" s="244"/>
      <c r="S236" s="244"/>
      <c r="T236" s="244"/>
      <c r="U236" s="244"/>
      <c r="V236" s="244"/>
      <c r="W236" s="244"/>
      <c r="X236" s="244"/>
      <c r="Y236" s="244"/>
    </row>
    <row r="237" spans="1:25" ht="60" x14ac:dyDescent="0.3">
      <c r="A237" s="314" t="s">
        <v>1381</v>
      </c>
      <c r="B237" s="275" t="s">
        <v>695</v>
      </c>
      <c r="C237" s="259" t="s">
        <v>3801</v>
      </c>
      <c r="D237" s="260">
        <v>1</v>
      </c>
      <c r="E237" s="260" t="s">
        <v>563</v>
      </c>
      <c r="F237" s="261" t="s">
        <v>3802</v>
      </c>
      <c r="G237" s="550"/>
      <c r="H237" s="305"/>
      <c r="I237" s="480"/>
      <c r="J237" s="305"/>
      <c r="K237" s="249"/>
      <c r="L237" s="244"/>
      <c r="M237" s="244"/>
      <c r="N237" s="244"/>
      <c r="O237" s="244"/>
      <c r="P237" s="244"/>
      <c r="Q237" s="244"/>
      <c r="R237" s="244"/>
      <c r="S237" s="244"/>
      <c r="T237" s="244"/>
      <c r="U237" s="244"/>
      <c r="V237" s="244"/>
      <c r="W237" s="244"/>
      <c r="X237" s="244"/>
      <c r="Y237" s="244"/>
    </row>
    <row r="238" spans="1:25" ht="45" x14ac:dyDescent="0.3">
      <c r="A238" s="314"/>
      <c r="B238" s="275"/>
      <c r="C238" s="259" t="s">
        <v>1760</v>
      </c>
      <c r="D238" s="260">
        <v>1</v>
      </c>
      <c r="E238" s="260" t="s">
        <v>563</v>
      </c>
      <c r="F238" s="261" t="s">
        <v>3803</v>
      </c>
      <c r="G238" s="550"/>
      <c r="H238" s="305"/>
      <c r="I238" s="480"/>
      <c r="J238" s="305"/>
      <c r="K238" s="249"/>
      <c r="L238" s="244"/>
      <c r="M238" s="244"/>
      <c r="N238" s="244"/>
      <c r="O238" s="244"/>
      <c r="P238" s="244"/>
      <c r="Q238" s="244"/>
      <c r="R238" s="244"/>
      <c r="S238" s="244"/>
      <c r="T238" s="244"/>
      <c r="U238" s="244"/>
      <c r="V238" s="244"/>
      <c r="W238" s="244"/>
      <c r="X238" s="244"/>
      <c r="Y238" s="244"/>
    </row>
    <row r="239" spans="1:25" ht="30" x14ac:dyDescent="0.3">
      <c r="A239" s="314" t="s">
        <v>1383</v>
      </c>
      <c r="B239" s="261" t="s">
        <v>699</v>
      </c>
      <c r="C239" s="259" t="s">
        <v>2114</v>
      </c>
      <c r="D239" s="260">
        <v>1</v>
      </c>
      <c r="E239" s="260" t="s">
        <v>235</v>
      </c>
      <c r="F239" s="261" t="s">
        <v>3804</v>
      </c>
      <c r="G239" s="550"/>
      <c r="H239" s="305"/>
      <c r="I239" s="480"/>
      <c r="J239" s="305"/>
      <c r="K239" s="249"/>
      <c r="L239" s="244"/>
      <c r="M239" s="244"/>
      <c r="N239" s="244"/>
      <c r="O239" s="244"/>
      <c r="P239" s="244"/>
      <c r="Q239" s="244"/>
      <c r="R239" s="244"/>
      <c r="S239" s="244"/>
      <c r="T239" s="244"/>
      <c r="U239" s="244"/>
      <c r="V239" s="244"/>
      <c r="W239" s="244"/>
      <c r="X239" s="244"/>
      <c r="Y239" s="244"/>
    </row>
    <row r="240" spans="1:25" ht="60" x14ac:dyDescent="0.3">
      <c r="A240" s="314" t="s">
        <v>1385</v>
      </c>
      <c r="B240" s="261" t="s">
        <v>703</v>
      </c>
      <c r="C240" s="259" t="s">
        <v>1762</v>
      </c>
      <c r="D240" s="260">
        <v>1</v>
      </c>
      <c r="E240" s="260" t="s">
        <v>563</v>
      </c>
      <c r="F240" s="261" t="s">
        <v>3805</v>
      </c>
      <c r="G240" s="550"/>
      <c r="H240" s="305"/>
      <c r="I240" s="480"/>
      <c r="J240" s="305"/>
      <c r="K240" s="249"/>
      <c r="L240" s="244"/>
      <c r="M240" s="244"/>
      <c r="N240" s="244"/>
      <c r="O240" s="244"/>
      <c r="P240" s="244"/>
      <c r="Q240" s="244"/>
      <c r="R240" s="244"/>
      <c r="S240" s="244"/>
      <c r="T240" s="244"/>
      <c r="U240" s="244"/>
      <c r="V240" s="244"/>
      <c r="W240" s="244"/>
      <c r="X240" s="244"/>
      <c r="Y240" s="244"/>
    </row>
    <row r="241" spans="1:25" ht="70" customHeight="1" x14ac:dyDescent="0.3">
      <c r="A241" s="314"/>
      <c r="B241" s="261"/>
      <c r="C241" s="259" t="s">
        <v>706</v>
      </c>
      <c r="D241" s="260">
        <v>1</v>
      </c>
      <c r="E241" s="260" t="s">
        <v>563</v>
      </c>
      <c r="F241" s="261" t="s">
        <v>4033</v>
      </c>
      <c r="G241" s="550"/>
      <c r="H241" s="305"/>
      <c r="I241" s="480"/>
      <c r="J241" s="305"/>
      <c r="K241" s="249"/>
      <c r="L241" s="244"/>
      <c r="M241" s="244"/>
      <c r="N241" s="244"/>
      <c r="O241" s="244"/>
      <c r="P241" s="244"/>
      <c r="Q241" s="244"/>
      <c r="R241" s="244"/>
      <c r="S241" s="244"/>
      <c r="T241" s="244"/>
      <c r="U241" s="244"/>
      <c r="V241" s="244"/>
      <c r="W241" s="244"/>
      <c r="X241" s="244"/>
      <c r="Y241" s="244"/>
    </row>
    <row r="242" spans="1:25" ht="23.5" x14ac:dyDescent="0.3">
      <c r="A242" s="317" t="s">
        <v>86</v>
      </c>
      <c r="B242" s="748" t="s">
        <v>85</v>
      </c>
      <c r="C242" s="725"/>
      <c r="D242" s="725"/>
      <c r="E242" s="725"/>
      <c r="F242" s="725"/>
      <c r="G242" s="726"/>
      <c r="H242" s="305">
        <f>SUM(D243)</f>
        <v>1</v>
      </c>
      <c r="I242" s="480">
        <f>COUNT(D243)*2</f>
        <v>2</v>
      </c>
      <c r="J242" s="305">
        <f>H242*100/I242</f>
        <v>50</v>
      </c>
      <c r="K242" s="249"/>
      <c r="L242" s="244"/>
      <c r="M242" s="244"/>
      <c r="N242" s="244"/>
      <c r="O242" s="244"/>
      <c r="P242" s="244"/>
      <c r="Q242" s="244"/>
      <c r="R242" s="244"/>
      <c r="S242" s="244"/>
      <c r="T242" s="244"/>
      <c r="U242" s="244"/>
      <c r="V242" s="244"/>
      <c r="W242" s="244"/>
      <c r="X242" s="244"/>
      <c r="Y242" s="244"/>
    </row>
    <row r="243" spans="1:25" ht="30" x14ac:dyDescent="0.3">
      <c r="A243" s="314" t="s">
        <v>3810</v>
      </c>
      <c r="B243" s="261" t="s">
        <v>770</v>
      </c>
      <c r="C243" s="259" t="s">
        <v>1764</v>
      </c>
      <c r="D243" s="260">
        <v>1</v>
      </c>
      <c r="E243" s="260" t="s">
        <v>388</v>
      </c>
      <c r="F243" s="261" t="s">
        <v>3811</v>
      </c>
      <c r="G243" s="550"/>
      <c r="H243" s="305"/>
      <c r="I243" s="480"/>
      <c r="J243" s="305"/>
      <c r="K243" s="249"/>
      <c r="L243" s="244"/>
      <c r="M243" s="244"/>
      <c r="N243" s="244"/>
      <c r="O243" s="244"/>
      <c r="P243" s="244"/>
      <c r="Q243" s="244"/>
      <c r="R243" s="244"/>
      <c r="S243" s="244"/>
      <c r="T243" s="244"/>
      <c r="U243" s="244"/>
      <c r="V243" s="244"/>
      <c r="W243" s="244"/>
      <c r="X243" s="244"/>
      <c r="Y243" s="244"/>
    </row>
    <row r="244" spans="1:25" ht="23.5" hidden="1" x14ac:dyDescent="0.3">
      <c r="A244" s="572" t="s">
        <v>88</v>
      </c>
      <c r="B244" s="748" t="s">
        <v>1765</v>
      </c>
      <c r="C244" s="725"/>
      <c r="D244" s="725"/>
      <c r="E244" s="725"/>
      <c r="F244" s="725"/>
      <c r="G244" s="726"/>
      <c r="H244" s="305">
        <f>SUM(D245)</f>
        <v>0</v>
      </c>
      <c r="I244" s="480">
        <f>COUNT(D245)*2</f>
        <v>0</v>
      </c>
      <c r="J244" s="305" t="e">
        <f>H244*100/I244</f>
        <v>#DIV/0!</v>
      </c>
      <c r="K244" s="249"/>
      <c r="L244" s="244"/>
      <c r="M244" s="244"/>
      <c r="N244" s="244"/>
      <c r="O244" s="244"/>
      <c r="P244" s="244"/>
      <c r="Q244" s="244"/>
      <c r="R244" s="244"/>
      <c r="S244" s="244"/>
      <c r="T244" s="244"/>
      <c r="U244" s="244"/>
      <c r="V244" s="244"/>
      <c r="W244" s="244"/>
      <c r="X244" s="244"/>
      <c r="Y244" s="244"/>
    </row>
    <row r="245" spans="1:25" ht="45" hidden="1" x14ac:dyDescent="0.3">
      <c r="A245" s="572" t="s">
        <v>3812</v>
      </c>
      <c r="B245" s="261" t="s">
        <v>1766</v>
      </c>
      <c r="C245" s="259" t="s">
        <v>3814</v>
      </c>
      <c r="D245" s="260"/>
      <c r="E245" s="260" t="s">
        <v>563</v>
      </c>
      <c r="F245" s="261" t="s">
        <v>3815</v>
      </c>
      <c r="G245" s="550"/>
      <c r="H245" s="305"/>
      <c r="I245" s="480"/>
      <c r="J245" s="305"/>
      <c r="K245" s="249"/>
      <c r="L245" s="244"/>
      <c r="M245" s="244"/>
      <c r="N245" s="244"/>
      <c r="O245" s="244"/>
      <c r="P245" s="244"/>
      <c r="Q245" s="244"/>
      <c r="R245" s="244"/>
      <c r="S245" s="244"/>
      <c r="T245" s="244"/>
      <c r="U245" s="244"/>
      <c r="V245" s="244"/>
      <c r="W245" s="244"/>
      <c r="X245" s="244"/>
      <c r="Y245" s="244"/>
    </row>
    <row r="246" spans="1:25" ht="23.5" x14ac:dyDescent="0.3">
      <c r="A246" s="317" t="s">
        <v>94</v>
      </c>
      <c r="B246" s="748" t="s">
        <v>4306</v>
      </c>
      <c r="C246" s="725"/>
      <c r="D246" s="725"/>
      <c r="E246" s="725"/>
      <c r="F246" s="725"/>
      <c r="G246" s="726"/>
      <c r="H246" s="305">
        <f>SUM(D247:D248)</f>
        <v>2</v>
      </c>
      <c r="I246" s="480">
        <f>COUNT(D247:D248)*2</f>
        <v>4</v>
      </c>
      <c r="J246" s="305">
        <f>H246*100/I246</f>
        <v>50</v>
      </c>
      <c r="K246" s="249"/>
      <c r="L246" s="244"/>
      <c r="M246" s="244"/>
      <c r="N246" s="244"/>
      <c r="O246" s="244"/>
      <c r="P246" s="244"/>
      <c r="Q246" s="244"/>
      <c r="R246" s="244"/>
      <c r="S246" s="244"/>
      <c r="T246" s="244"/>
      <c r="U246" s="244"/>
      <c r="V246" s="244"/>
      <c r="W246" s="244"/>
      <c r="X246" s="244"/>
      <c r="Y246" s="244"/>
    </row>
    <row r="247" spans="1:25" ht="75" x14ac:dyDescent="0.3">
      <c r="A247" s="314" t="s">
        <v>1402</v>
      </c>
      <c r="B247" s="261" t="s">
        <v>783</v>
      </c>
      <c r="C247" s="259" t="s">
        <v>3816</v>
      </c>
      <c r="D247" s="260">
        <v>1</v>
      </c>
      <c r="E247" s="260" t="s">
        <v>563</v>
      </c>
      <c r="F247" s="279" t="s">
        <v>3817</v>
      </c>
      <c r="G247" s="550"/>
      <c r="H247" s="305"/>
      <c r="I247" s="480"/>
      <c r="J247" s="305"/>
      <c r="K247" s="249"/>
      <c r="L247" s="244"/>
      <c r="M247" s="244"/>
      <c r="N247" s="244"/>
      <c r="O247" s="244"/>
      <c r="P247" s="244"/>
      <c r="Q247" s="244"/>
      <c r="R247" s="244"/>
      <c r="S247" s="244"/>
      <c r="T247" s="244"/>
      <c r="U247" s="244"/>
      <c r="V247" s="244"/>
      <c r="W247" s="244"/>
      <c r="X247" s="244"/>
      <c r="Y247" s="244"/>
    </row>
    <row r="248" spans="1:25" ht="30" x14ac:dyDescent="0.3">
      <c r="A248" s="314"/>
      <c r="B248" s="265"/>
      <c r="C248" s="259" t="s">
        <v>3818</v>
      </c>
      <c r="D248" s="260">
        <v>1</v>
      </c>
      <c r="E248" s="260" t="s">
        <v>388</v>
      </c>
      <c r="F248" s="279" t="s">
        <v>3819</v>
      </c>
      <c r="G248" s="550"/>
      <c r="H248" s="305"/>
      <c r="I248" s="480"/>
      <c r="J248" s="305"/>
      <c r="K248" s="249"/>
      <c r="L248" s="244"/>
      <c r="M248" s="244"/>
      <c r="N248" s="244"/>
      <c r="O248" s="244"/>
      <c r="P248" s="244"/>
      <c r="Q248" s="244"/>
      <c r="R248" s="244"/>
      <c r="S248" s="244"/>
      <c r="T248" s="244"/>
      <c r="U248" s="244"/>
      <c r="V248" s="244"/>
      <c r="W248" s="244"/>
      <c r="X248" s="244"/>
      <c r="Y248" s="244"/>
    </row>
    <row r="249" spans="1:25" s="243" customFormat="1" ht="23.25" customHeight="1" x14ac:dyDescent="0.35">
      <c r="A249" s="404"/>
      <c r="B249" s="754" t="s">
        <v>93</v>
      </c>
      <c r="C249" s="755"/>
      <c r="D249" s="755"/>
      <c r="E249" s="755"/>
      <c r="F249" s="755"/>
      <c r="G249" s="755"/>
      <c r="H249" s="305"/>
      <c r="I249" s="305"/>
      <c r="J249" s="305"/>
      <c r="K249" s="305"/>
      <c r="L249" s="291"/>
      <c r="M249" s="291"/>
      <c r="N249" s="291"/>
      <c r="O249" s="291"/>
      <c r="P249" s="291"/>
      <c r="Q249" s="291"/>
      <c r="R249" s="291"/>
      <c r="S249" s="291"/>
      <c r="T249" s="291"/>
      <c r="U249" s="291"/>
      <c r="V249" s="291"/>
      <c r="W249" s="291"/>
      <c r="X249" s="291"/>
      <c r="Y249" s="291"/>
    </row>
    <row r="250" spans="1:25" ht="23.5" x14ac:dyDescent="0.3">
      <c r="A250" s="317" t="s">
        <v>98</v>
      </c>
      <c r="B250" s="748" t="s">
        <v>97</v>
      </c>
      <c r="C250" s="725"/>
      <c r="D250" s="725"/>
      <c r="E250" s="725"/>
      <c r="F250" s="725"/>
      <c r="G250" s="726"/>
      <c r="H250" s="305">
        <f>SUM(D251:D287)</f>
        <v>37</v>
      </c>
      <c r="I250" s="480">
        <f>COUNT(D251:D287)*2</f>
        <v>74</v>
      </c>
      <c r="J250" s="305">
        <f>H250*100/I250</f>
        <v>50</v>
      </c>
      <c r="K250" s="249"/>
      <c r="L250" s="244"/>
      <c r="M250" s="244"/>
      <c r="N250" s="244"/>
      <c r="O250" s="244"/>
      <c r="P250" s="244"/>
      <c r="Q250" s="244"/>
      <c r="R250" s="244"/>
      <c r="S250" s="244"/>
      <c r="T250" s="244"/>
      <c r="U250" s="244"/>
      <c r="V250" s="244"/>
      <c r="W250" s="244"/>
      <c r="X250" s="244"/>
      <c r="Y250" s="244"/>
    </row>
    <row r="251" spans="1:25" ht="75" x14ac:dyDescent="0.3">
      <c r="A251" s="314" t="s">
        <v>1782</v>
      </c>
      <c r="B251" s="261" t="s">
        <v>3822</v>
      </c>
      <c r="C251" s="266" t="s">
        <v>4381</v>
      </c>
      <c r="D251" s="260">
        <v>1</v>
      </c>
      <c r="E251" s="276" t="s">
        <v>188</v>
      </c>
      <c r="F251" s="275" t="s">
        <v>4163</v>
      </c>
      <c r="G251" s="550"/>
      <c r="H251" s="305"/>
      <c r="I251" s="480"/>
      <c r="J251" s="305"/>
      <c r="K251" s="249"/>
      <c r="L251" s="244"/>
      <c r="M251" s="244"/>
      <c r="N251" s="244"/>
      <c r="O251" s="244"/>
      <c r="P251" s="244"/>
      <c r="Q251" s="244"/>
      <c r="R251" s="244"/>
      <c r="S251" s="244"/>
      <c r="T251" s="244"/>
      <c r="U251" s="244"/>
      <c r="V251" s="244"/>
      <c r="W251" s="244"/>
      <c r="X251" s="244"/>
      <c r="Y251" s="244"/>
    </row>
    <row r="252" spans="1:25" ht="45" x14ac:dyDescent="0.3">
      <c r="A252" s="314"/>
      <c r="B252" s="261"/>
      <c r="C252" s="266" t="s">
        <v>3823</v>
      </c>
      <c r="D252" s="260">
        <v>1</v>
      </c>
      <c r="E252" s="276" t="s">
        <v>188</v>
      </c>
      <c r="F252" s="275" t="s">
        <v>3824</v>
      </c>
      <c r="G252" s="550"/>
      <c r="H252" s="305"/>
      <c r="I252" s="480"/>
      <c r="J252" s="305"/>
      <c r="K252" s="249"/>
      <c r="L252" s="244"/>
      <c r="M252" s="244"/>
      <c r="N252" s="244"/>
      <c r="O252" s="244"/>
      <c r="P252" s="244"/>
      <c r="Q252" s="244"/>
      <c r="R252" s="244"/>
      <c r="S252" s="244"/>
      <c r="T252" s="244"/>
      <c r="U252" s="244"/>
      <c r="V252" s="244"/>
      <c r="W252" s="244"/>
      <c r="X252" s="244"/>
      <c r="Y252" s="244"/>
    </row>
    <row r="253" spans="1:25" ht="60" x14ac:dyDescent="0.3">
      <c r="A253" s="314"/>
      <c r="B253" s="261"/>
      <c r="C253" s="266" t="s">
        <v>3825</v>
      </c>
      <c r="D253" s="260">
        <v>1</v>
      </c>
      <c r="E253" s="276" t="s">
        <v>188</v>
      </c>
      <c r="F253" s="275" t="s">
        <v>3826</v>
      </c>
      <c r="G253" s="550"/>
      <c r="H253" s="305"/>
      <c r="I253" s="480"/>
      <c r="J253" s="305"/>
      <c r="K253" s="249"/>
      <c r="L253" s="244"/>
      <c r="M253" s="244"/>
      <c r="N253" s="244"/>
      <c r="O253" s="244"/>
      <c r="P253" s="244"/>
      <c r="Q253" s="244"/>
      <c r="R253" s="244"/>
      <c r="S253" s="244"/>
      <c r="T253" s="244"/>
      <c r="U253" s="244"/>
      <c r="V253" s="244"/>
      <c r="W253" s="244"/>
      <c r="X253" s="244"/>
      <c r="Y253" s="244"/>
    </row>
    <row r="254" spans="1:25" ht="30" x14ac:dyDescent="0.3">
      <c r="A254" s="314"/>
      <c r="B254" s="261"/>
      <c r="C254" s="259" t="s">
        <v>4382</v>
      </c>
      <c r="D254" s="260">
        <v>1</v>
      </c>
      <c r="E254" s="276" t="s">
        <v>388</v>
      </c>
      <c r="F254" s="275" t="s">
        <v>3827</v>
      </c>
      <c r="G254" s="550"/>
      <c r="H254" s="305"/>
      <c r="I254" s="480"/>
      <c r="J254" s="305"/>
      <c r="K254" s="249"/>
      <c r="L254" s="244"/>
      <c r="M254" s="244"/>
      <c r="N254" s="244"/>
      <c r="O254" s="244"/>
      <c r="P254" s="244"/>
      <c r="Q254" s="244"/>
      <c r="R254" s="244"/>
      <c r="S254" s="244"/>
      <c r="T254" s="244"/>
      <c r="U254" s="244"/>
      <c r="V254" s="244"/>
      <c r="W254" s="244"/>
      <c r="X254" s="244"/>
      <c r="Y254" s="244"/>
    </row>
    <row r="255" spans="1:25" ht="75" x14ac:dyDescent="0.3">
      <c r="A255" s="314"/>
      <c r="B255" s="261"/>
      <c r="C255" s="266" t="s">
        <v>3828</v>
      </c>
      <c r="D255" s="260">
        <v>1</v>
      </c>
      <c r="E255" s="267" t="s">
        <v>388</v>
      </c>
      <c r="F255" s="275" t="s">
        <v>4383</v>
      </c>
      <c r="G255" s="550"/>
      <c r="H255" s="305"/>
      <c r="I255" s="480"/>
      <c r="J255" s="305"/>
      <c r="K255" s="249"/>
      <c r="L255" s="244"/>
      <c r="M255" s="244"/>
      <c r="N255" s="244"/>
      <c r="O255" s="244"/>
      <c r="P255" s="244"/>
      <c r="Q255" s="244"/>
      <c r="R255" s="244"/>
      <c r="S255" s="244"/>
      <c r="T255" s="244"/>
      <c r="U255" s="244"/>
      <c r="V255" s="244"/>
      <c r="W255" s="244"/>
      <c r="X255" s="244"/>
      <c r="Y255" s="244"/>
    </row>
    <row r="256" spans="1:25" ht="30" x14ac:dyDescent="0.3">
      <c r="A256" s="314" t="s">
        <v>2048</v>
      </c>
      <c r="B256" s="261" t="s">
        <v>3829</v>
      </c>
      <c r="C256" s="266" t="s">
        <v>3830</v>
      </c>
      <c r="D256" s="260">
        <v>1</v>
      </c>
      <c r="E256" s="267" t="s">
        <v>283</v>
      </c>
      <c r="F256" s="261" t="s">
        <v>3831</v>
      </c>
      <c r="G256" s="550"/>
      <c r="H256" s="305"/>
      <c r="I256" s="480"/>
      <c r="J256" s="305"/>
      <c r="K256" s="249"/>
      <c r="L256" s="244"/>
      <c r="M256" s="244"/>
      <c r="N256" s="244"/>
      <c r="O256" s="244"/>
      <c r="P256" s="244"/>
      <c r="Q256" s="244"/>
      <c r="R256" s="244"/>
      <c r="S256" s="244"/>
      <c r="T256" s="244"/>
      <c r="U256" s="244"/>
      <c r="V256" s="244"/>
      <c r="W256" s="244"/>
      <c r="X256" s="244"/>
      <c r="Y256" s="244"/>
    </row>
    <row r="257" spans="1:25" ht="60" x14ac:dyDescent="0.3">
      <c r="A257" s="314"/>
      <c r="B257" s="261"/>
      <c r="C257" s="266" t="s">
        <v>1771</v>
      </c>
      <c r="D257" s="260">
        <v>1</v>
      </c>
      <c r="E257" s="276" t="s">
        <v>388</v>
      </c>
      <c r="F257" s="275" t="s">
        <v>3832</v>
      </c>
      <c r="G257" s="550"/>
      <c r="H257" s="305"/>
      <c r="I257" s="480"/>
      <c r="J257" s="305"/>
      <c r="K257" s="249"/>
      <c r="L257" s="244"/>
      <c r="M257" s="244"/>
      <c r="N257" s="244"/>
      <c r="O257" s="244"/>
      <c r="P257" s="244"/>
      <c r="Q257" s="244"/>
      <c r="R257" s="244"/>
      <c r="S257" s="244"/>
      <c r="T257" s="244"/>
      <c r="U257" s="244"/>
      <c r="V257" s="244"/>
      <c r="W257" s="244"/>
      <c r="X257" s="244"/>
      <c r="Y257" s="244"/>
    </row>
    <row r="258" spans="1:25" ht="23.5" x14ac:dyDescent="0.3">
      <c r="A258" s="314"/>
      <c r="B258" s="261"/>
      <c r="C258" s="266" t="s">
        <v>1772</v>
      </c>
      <c r="D258" s="260">
        <v>1</v>
      </c>
      <c r="E258" s="267" t="s">
        <v>388</v>
      </c>
      <c r="F258" s="275" t="s">
        <v>1773</v>
      </c>
      <c r="G258" s="550"/>
      <c r="H258" s="305"/>
      <c r="I258" s="480"/>
      <c r="J258" s="305"/>
      <c r="K258" s="249"/>
      <c r="L258" s="244"/>
      <c r="M258" s="244"/>
      <c r="N258" s="244"/>
      <c r="O258" s="244"/>
      <c r="P258" s="244"/>
      <c r="Q258" s="244"/>
      <c r="R258" s="244"/>
      <c r="S258" s="244"/>
      <c r="T258" s="244"/>
      <c r="U258" s="244"/>
      <c r="V258" s="244"/>
      <c r="W258" s="244"/>
      <c r="X258" s="244"/>
      <c r="Y258" s="244"/>
    </row>
    <row r="259" spans="1:25" ht="23.5" x14ac:dyDescent="0.3">
      <c r="A259" s="314"/>
      <c r="B259" s="261"/>
      <c r="C259" s="266" t="s">
        <v>3833</v>
      </c>
      <c r="D259" s="260">
        <v>1</v>
      </c>
      <c r="E259" s="267" t="s">
        <v>388</v>
      </c>
      <c r="F259" s="244" t="s">
        <v>3831</v>
      </c>
      <c r="G259" s="550"/>
      <c r="H259" s="305"/>
      <c r="I259" s="480"/>
      <c r="J259" s="305"/>
      <c r="K259" s="249"/>
      <c r="L259" s="244"/>
      <c r="M259" s="244"/>
      <c r="N259" s="244"/>
      <c r="O259" s="244"/>
      <c r="P259" s="244"/>
      <c r="Q259" s="244"/>
      <c r="R259" s="244"/>
      <c r="S259" s="244"/>
      <c r="T259" s="244"/>
      <c r="U259" s="244"/>
      <c r="V259" s="244"/>
      <c r="W259" s="244"/>
      <c r="X259" s="244"/>
      <c r="Y259" s="244"/>
    </row>
    <row r="260" spans="1:25" ht="30" x14ac:dyDescent="0.3">
      <c r="A260" s="314"/>
      <c r="B260" s="261"/>
      <c r="C260" s="266" t="s">
        <v>3834</v>
      </c>
      <c r="D260" s="260">
        <v>1</v>
      </c>
      <c r="E260" s="267" t="s">
        <v>388</v>
      </c>
      <c r="F260" s="275" t="s">
        <v>1774</v>
      </c>
      <c r="G260" s="550"/>
      <c r="H260" s="305"/>
      <c r="I260" s="480"/>
      <c r="J260" s="305"/>
      <c r="K260" s="249"/>
      <c r="L260" s="244"/>
      <c r="M260" s="244"/>
      <c r="N260" s="244"/>
      <c r="O260" s="244"/>
      <c r="P260" s="244"/>
      <c r="Q260" s="244"/>
      <c r="R260" s="244"/>
      <c r="S260" s="244"/>
      <c r="T260" s="244"/>
      <c r="U260" s="244"/>
      <c r="V260" s="244"/>
      <c r="W260" s="244"/>
      <c r="X260" s="244"/>
      <c r="Y260" s="244"/>
    </row>
    <row r="261" spans="1:25" ht="30" x14ac:dyDescent="0.3">
      <c r="A261" s="314" t="s">
        <v>1784</v>
      </c>
      <c r="B261" s="277" t="s">
        <v>3835</v>
      </c>
      <c r="C261" s="277" t="s">
        <v>3836</v>
      </c>
      <c r="D261" s="260">
        <v>1</v>
      </c>
      <c r="E261" s="267" t="s">
        <v>153</v>
      </c>
      <c r="F261" s="275" t="s">
        <v>3837</v>
      </c>
      <c r="G261" s="550"/>
      <c r="H261" s="305"/>
      <c r="I261" s="480"/>
      <c r="J261" s="305"/>
      <c r="K261" s="249"/>
      <c r="L261" s="244"/>
      <c r="M261" s="244"/>
      <c r="N261" s="244"/>
      <c r="O261" s="244"/>
      <c r="P261" s="244"/>
      <c r="Q261" s="244"/>
      <c r="R261" s="244"/>
      <c r="S261" s="244"/>
      <c r="T261" s="244"/>
      <c r="U261" s="244"/>
      <c r="V261" s="244"/>
      <c r="W261" s="244"/>
      <c r="X261" s="244"/>
      <c r="Y261" s="244"/>
    </row>
    <row r="262" spans="1:25" ht="30" x14ac:dyDescent="0.3">
      <c r="A262" s="314"/>
      <c r="B262" s="277"/>
      <c r="C262" s="277" t="s">
        <v>3838</v>
      </c>
      <c r="D262" s="260">
        <v>1</v>
      </c>
      <c r="E262" s="267" t="s">
        <v>153</v>
      </c>
      <c r="F262" s="275" t="s">
        <v>3837</v>
      </c>
      <c r="G262" s="550"/>
      <c r="H262" s="305"/>
      <c r="I262" s="480"/>
      <c r="J262" s="305"/>
      <c r="K262" s="249"/>
      <c r="L262" s="244"/>
      <c r="M262" s="244"/>
      <c r="N262" s="244"/>
      <c r="O262" s="244"/>
      <c r="P262" s="244"/>
      <c r="Q262" s="244"/>
      <c r="R262" s="244"/>
      <c r="S262" s="244"/>
      <c r="T262" s="244"/>
      <c r="U262" s="244"/>
      <c r="V262" s="244"/>
      <c r="W262" s="244"/>
      <c r="X262" s="244"/>
      <c r="Y262" s="244"/>
    </row>
    <row r="263" spans="1:25" ht="30" x14ac:dyDescent="0.3">
      <c r="A263" s="314"/>
      <c r="B263" s="277"/>
      <c r="C263" s="277" t="s">
        <v>3839</v>
      </c>
      <c r="D263" s="260">
        <v>1</v>
      </c>
      <c r="E263" s="267" t="s">
        <v>153</v>
      </c>
      <c r="F263" s="275" t="s">
        <v>3837</v>
      </c>
      <c r="G263" s="550"/>
      <c r="H263" s="305"/>
      <c r="I263" s="480"/>
      <c r="J263" s="305"/>
      <c r="K263" s="249"/>
      <c r="L263" s="244"/>
      <c r="M263" s="244"/>
      <c r="N263" s="244"/>
      <c r="O263" s="244"/>
      <c r="P263" s="244"/>
      <c r="Q263" s="244"/>
      <c r="R263" s="244"/>
      <c r="S263" s="244"/>
      <c r="T263" s="244"/>
      <c r="U263" s="244"/>
      <c r="V263" s="244"/>
      <c r="W263" s="244"/>
      <c r="X263" s="244"/>
      <c r="Y263" s="244"/>
    </row>
    <row r="264" spans="1:25" ht="30" x14ac:dyDescent="0.3">
      <c r="A264" s="314"/>
      <c r="B264" s="277"/>
      <c r="C264" s="277" t="s">
        <v>3840</v>
      </c>
      <c r="D264" s="260">
        <v>1</v>
      </c>
      <c r="E264" s="267" t="s">
        <v>153</v>
      </c>
      <c r="F264" s="275" t="s">
        <v>3837</v>
      </c>
      <c r="G264" s="550"/>
      <c r="H264" s="305"/>
      <c r="I264" s="480"/>
      <c r="J264" s="305"/>
      <c r="K264" s="249"/>
      <c r="L264" s="244"/>
      <c r="M264" s="244"/>
      <c r="N264" s="244"/>
      <c r="O264" s="244"/>
      <c r="P264" s="244"/>
      <c r="Q264" s="244"/>
      <c r="R264" s="244"/>
      <c r="S264" s="244"/>
      <c r="T264" s="244"/>
      <c r="U264" s="244"/>
      <c r="V264" s="244"/>
      <c r="W264" s="244"/>
      <c r="X264" s="244"/>
      <c r="Y264" s="244"/>
    </row>
    <row r="265" spans="1:25" ht="30" x14ac:dyDescent="0.3">
      <c r="A265" s="314" t="s">
        <v>1785</v>
      </c>
      <c r="B265" s="261" t="s">
        <v>1776</v>
      </c>
      <c r="C265" s="266" t="s">
        <v>3841</v>
      </c>
      <c r="D265" s="260">
        <v>1</v>
      </c>
      <c r="E265" s="276" t="s">
        <v>283</v>
      </c>
      <c r="F265" s="275" t="s">
        <v>1777</v>
      </c>
      <c r="G265" s="550"/>
      <c r="H265" s="305"/>
      <c r="I265" s="480"/>
      <c r="J265" s="305"/>
      <c r="K265" s="249"/>
      <c r="L265" s="244"/>
      <c r="M265" s="244"/>
      <c r="N265" s="244"/>
      <c r="O265" s="244"/>
      <c r="P265" s="244"/>
      <c r="Q265" s="244"/>
      <c r="R265" s="244"/>
      <c r="S265" s="244"/>
      <c r="T265" s="244"/>
      <c r="U265" s="244"/>
      <c r="V265" s="244"/>
      <c r="W265" s="244"/>
      <c r="X265" s="244"/>
      <c r="Y265" s="244"/>
    </row>
    <row r="266" spans="1:25" ht="90" x14ac:dyDescent="0.3">
      <c r="A266" s="314"/>
      <c r="B266" s="261"/>
      <c r="C266" s="266" t="s">
        <v>1780</v>
      </c>
      <c r="D266" s="260">
        <v>1</v>
      </c>
      <c r="E266" s="276" t="s">
        <v>388</v>
      </c>
      <c r="F266" s="275" t="s">
        <v>3842</v>
      </c>
      <c r="G266" s="550"/>
      <c r="H266" s="305"/>
      <c r="I266" s="480"/>
      <c r="J266" s="305"/>
      <c r="K266" s="249"/>
      <c r="L266" s="244"/>
      <c r="M266" s="244"/>
      <c r="N266" s="244"/>
      <c r="O266" s="244"/>
      <c r="P266" s="244"/>
      <c r="Q266" s="244"/>
      <c r="R266" s="244"/>
      <c r="S266" s="244"/>
      <c r="T266" s="244"/>
      <c r="U266" s="244"/>
      <c r="V266" s="244"/>
      <c r="W266" s="244"/>
      <c r="X266" s="244"/>
      <c r="Y266" s="244"/>
    </row>
    <row r="267" spans="1:25" ht="45" x14ac:dyDescent="0.3">
      <c r="A267" s="314" t="s">
        <v>2051</v>
      </c>
      <c r="B267" s="261" t="s">
        <v>3843</v>
      </c>
      <c r="C267" s="259" t="s">
        <v>3844</v>
      </c>
      <c r="D267" s="260">
        <v>1</v>
      </c>
      <c r="E267" s="276" t="s">
        <v>388</v>
      </c>
      <c r="F267" s="275" t="s">
        <v>3837</v>
      </c>
      <c r="G267" s="550"/>
      <c r="H267" s="305"/>
      <c r="I267" s="480"/>
      <c r="J267" s="305"/>
      <c r="K267" s="249"/>
      <c r="L267" s="244"/>
      <c r="M267" s="244"/>
      <c r="N267" s="244"/>
      <c r="O267" s="244"/>
      <c r="P267" s="244"/>
      <c r="Q267" s="244"/>
      <c r="R267" s="244"/>
      <c r="S267" s="244"/>
      <c r="T267" s="244"/>
      <c r="U267" s="244"/>
      <c r="V267" s="244"/>
      <c r="W267" s="244"/>
      <c r="X267" s="244"/>
      <c r="Y267" s="244"/>
    </row>
    <row r="268" spans="1:25" ht="30" x14ac:dyDescent="0.3">
      <c r="A268" s="314"/>
      <c r="B268" s="261"/>
      <c r="C268" s="259" t="s">
        <v>3845</v>
      </c>
      <c r="D268" s="260">
        <v>1</v>
      </c>
      <c r="E268" s="276" t="s">
        <v>176</v>
      </c>
      <c r="F268" s="275" t="s">
        <v>3837</v>
      </c>
      <c r="G268" s="550"/>
      <c r="H268" s="305"/>
      <c r="I268" s="480"/>
      <c r="J268" s="305"/>
      <c r="K268" s="249"/>
      <c r="L268" s="244"/>
      <c r="M268" s="244"/>
      <c r="N268" s="244"/>
      <c r="O268" s="244"/>
      <c r="P268" s="244"/>
      <c r="Q268" s="244"/>
      <c r="R268" s="244"/>
      <c r="S268" s="244"/>
      <c r="T268" s="244"/>
      <c r="U268" s="244"/>
      <c r="V268" s="244"/>
      <c r="W268" s="244"/>
      <c r="X268" s="244"/>
      <c r="Y268" s="244"/>
    </row>
    <row r="269" spans="1:25" ht="30" x14ac:dyDescent="0.3">
      <c r="A269" s="314"/>
      <c r="B269" s="261"/>
      <c r="C269" s="259" t="s">
        <v>3846</v>
      </c>
      <c r="D269" s="260">
        <v>1</v>
      </c>
      <c r="E269" s="276" t="s">
        <v>388</v>
      </c>
      <c r="F269" s="275" t="s">
        <v>3837</v>
      </c>
      <c r="G269" s="550"/>
      <c r="H269" s="305"/>
      <c r="I269" s="480"/>
      <c r="J269" s="305"/>
      <c r="K269" s="249"/>
      <c r="L269" s="244"/>
      <c r="M269" s="244"/>
      <c r="N269" s="244"/>
      <c r="O269" s="244"/>
      <c r="P269" s="244"/>
      <c r="Q269" s="244"/>
      <c r="R269" s="244"/>
      <c r="S269" s="244"/>
      <c r="T269" s="244"/>
      <c r="U269" s="244"/>
      <c r="V269" s="244"/>
      <c r="W269" s="244"/>
      <c r="X269" s="244"/>
      <c r="Y269" s="244"/>
    </row>
    <row r="270" spans="1:25" ht="30" x14ac:dyDescent="0.3">
      <c r="A270" s="314"/>
      <c r="B270" s="261"/>
      <c r="C270" s="259" t="s">
        <v>3847</v>
      </c>
      <c r="D270" s="260">
        <v>1</v>
      </c>
      <c r="E270" s="276" t="s">
        <v>176</v>
      </c>
      <c r="F270" s="275" t="s">
        <v>3837</v>
      </c>
      <c r="G270" s="550"/>
      <c r="H270" s="305"/>
      <c r="I270" s="480"/>
      <c r="J270" s="305"/>
      <c r="K270" s="249"/>
      <c r="L270" s="244"/>
      <c r="M270" s="244"/>
      <c r="N270" s="244"/>
      <c r="O270" s="244"/>
      <c r="P270" s="244"/>
      <c r="Q270" s="244"/>
      <c r="R270" s="244"/>
      <c r="S270" s="244"/>
      <c r="T270" s="244"/>
      <c r="U270" s="244"/>
      <c r="V270" s="244"/>
      <c r="W270" s="244"/>
      <c r="X270" s="244"/>
      <c r="Y270" s="244"/>
    </row>
    <row r="271" spans="1:25" ht="30" x14ac:dyDescent="0.3">
      <c r="A271" s="314" t="s">
        <v>3848</v>
      </c>
      <c r="B271" s="261" t="s">
        <v>3849</v>
      </c>
      <c r="C271" s="277" t="s">
        <v>3850</v>
      </c>
      <c r="D271" s="260">
        <v>1</v>
      </c>
      <c r="E271" s="276" t="s">
        <v>153</v>
      </c>
      <c r="F271" s="275" t="s">
        <v>3837</v>
      </c>
      <c r="G271" s="550"/>
      <c r="H271" s="305"/>
      <c r="I271" s="480"/>
      <c r="J271" s="305"/>
      <c r="K271" s="249"/>
      <c r="L271" s="244"/>
      <c r="M271" s="244"/>
      <c r="N271" s="244"/>
      <c r="O271" s="244"/>
      <c r="P271" s="244"/>
      <c r="Q271" s="244"/>
      <c r="R271" s="244"/>
      <c r="S271" s="244"/>
      <c r="T271" s="244"/>
      <c r="U271" s="244"/>
      <c r="V271" s="244"/>
      <c r="W271" s="244"/>
      <c r="X271" s="244"/>
      <c r="Y271" s="244"/>
    </row>
    <row r="272" spans="1:25" ht="45" x14ac:dyDescent="0.3">
      <c r="A272" s="314"/>
      <c r="B272" s="261"/>
      <c r="C272" s="277" t="s">
        <v>3851</v>
      </c>
      <c r="D272" s="260">
        <v>1</v>
      </c>
      <c r="E272" s="276" t="s">
        <v>3856</v>
      </c>
      <c r="F272" s="275" t="s">
        <v>3852</v>
      </c>
      <c r="G272" s="550"/>
      <c r="H272" s="305"/>
      <c r="I272" s="480"/>
      <c r="J272" s="305"/>
      <c r="K272" s="249"/>
      <c r="L272" s="244"/>
      <c r="M272" s="244"/>
      <c r="N272" s="244"/>
      <c r="O272" s="244"/>
      <c r="P272" s="244"/>
      <c r="Q272" s="244"/>
      <c r="R272" s="244"/>
      <c r="S272" s="244"/>
      <c r="T272" s="244"/>
      <c r="U272" s="244"/>
      <c r="V272" s="244"/>
      <c r="W272" s="244"/>
      <c r="X272" s="244"/>
      <c r="Y272" s="244"/>
    </row>
    <row r="273" spans="1:25" ht="45" x14ac:dyDescent="0.3">
      <c r="A273" s="314"/>
      <c r="B273" s="261"/>
      <c r="C273" s="277" t="s">
        <v>3853</v>
      </c>
      <c r="D273" s="260">
        <v>1</v>
      </c>
      <c r="E273" s="276" t="s">
        <v>760</v>
      </c>
      <c r="F273" s="275" t="s">
        <v>3854</v>
      </c>
      <c r="G273" s="550"/>
      <c r="H273" s="305"/>
      <c r="I273" s="480"/>
      <c r="J273" s="305"/>
      <c r="K273" s="249"/>
      <c r="L273" s="244"/>
      <c r="M273" s="244"/>
      <c r="N273" s="244"/>
      <c r="O273" s="244"/>
      <c r="P273" s="244"/>
      <c r="Q273" s="244"/>
      <c r="R273" s="244"/>
      <c r="S273" s="244"/>
      <c r="T273" s="244"/>
      <c r="U273" s="244"/>
      <c r="V273" s="244"/>
      <c r="W273" s="244"/>
      <c r="X273" s="244"/>
      <c r="Y273" s="244"/>
    </row>
    <row r="274" spans="1:25" ht="90" x14ac:dyDescent="0.3">
      <c r="A274" s="314"/>
      <c r="B274" s="261"/>
      <c r="C274" s="277" t="s">
        <v>3855</v>
      </c>
      <c r="D274" s="260">
        <v>1</v>
      </c>
      <c r="E274" s="276" t="s">
        <v>3856</v>
      </c>
      <c r="F274" s="275" t="s">
        <v>3857</v>
      </c>
      <c r="G274" s="550"/>
      <c r="H274" s="305"/>
      <c r="I274" s="480"/>
      <c r="J274" s="305"/>
      <c r="K274" s="249"/>
      <c r="L274" s="244"/>
      <c r="M274" s="244"/>
      <c r="N274" s="244"/>
      <c r="O274" s="244"/>
      <c r="P274" s="244"/>
      <c r="Q274" s="244"/>
      <c r="R274" s="244"/>
      <c r="S274" s="244"/>
      <c r="T274" s="244"/>
      <c r="U274" s="244"/>
      <c r="V274" s="244"/>
      <c r="W274" s="244"/>
      <c r="X274" s="244"/>
      <c r="Y274" s="244"/>
    </row>
    <row r="275" spans="1:25" ht="60" x14ac:dyDescent="0.3">
      <c r="A275" s="314"/>
      <c r="B275" s="261"/>
      <c r="C275" s="266" t="s">
        <v>1682</v>
      </c>
      <c r="D275" s="260">
        <v>1</v>
      </c>
      <c r="E275" s="276" t="s">
        <v>388</v>
      </c>
      <c r="F275" s="275" t="s">
        <v>1779</v>
      </c>
      <c r="G275" s="550"/>
      <c r="H275" s="305"/>
      <c r="I275" s="480"/>
      <c r="J275" s="305"/>
      <c r="K275" s="249"/>
      <c r="L275" s="244"/>
      <c r="M275" s="244"/>
      <c r="N275" s="244"/>
      <c r="O275" s="244"/>
      <c r="P275" s="244"/>
      <c r="Q275" s="244"/>
      <c r="R275" s="244"/>
      <c r="S275" s="244"/>
      <c r="T275" s="244"/>
      <c r="U275" s="244"/>
      <c r="V275" s="244"/>
      <c r="W275" s="244"/>
      <c r="X275" s="244"/>
      <c r="Y275" s="244"/>
    </row>
    <row r="276" spans="1:25" ht="30" x14ac:dyDescent="0.3">
      <c r="A276" s="314" t="s">
        <v>3858</v>
      </c>
      <c r="B276" s="261" t="s">
        <v>3859</v>
      </c>
      <c r="C276" s="266" t="s">
        <v>4305</v>
      </c>
      <c r="D276" s="260">
        <v>1</v>
      </c>
      <c r="E276" s="276" t="s">
        <v>388</v>
      </c>
      <c r="F276" s="275" t="s">
        <v>3860</v>
      </c>
      <c r="G276" s="550"/>
      <c r="H276" s="305"/>
      <c r="I276" s="480"/>
      <c r="J276" s="305"/>
      <c r="K276" s="249"/>
      <c r="L276" s="244"/>
      <c r="M276" s="244"/>
      <c r="N276" s="244"/>
      <c r="O276" s="244"/>
      <c r="P276" s="244"/>
      <c r="Q276" s="244"/>
      <c r="R276" s="244"/>
      <c r="S276" s="244"/>
      <c r="T276" s="244"/>
      <c r="U276" s="244"/>
      <c r="V276" s="244"/>
      <c r="W276" s="244"/>
      <c r="X276" s="244"/>
      <c r="Y276" s="244"/>
    </row>
    <row r="277" spans="1:25" ht="30" x14ac:dyDescent="0.3">
      <c r="A277" s="314"/>
      <c r="B277" s="261"/>
      <c r="C277" s="266" t="s">
        <v>3861</v>
      </c>
      <c r="D277" s="260">
        <v>1</v>
      </c>
      <c r="E277" s="276" t="s">
        <v>388</v>
      </c>
      <c r="F277" s="275" t="s">
        <v>3860</v>
      </c>
      <c r="G277" s="550"/>
      <c r="H277" s="305"/>
      <c r="I277" s="480"/>
      <c r="J277" s="305"/>
      <c r="K277" s="249"/>
      <c r="L277" s="244"/>
      <c r="M277" s="244"/>
      <c r="N277" s="244"/>
      <c r="O277" s="244"/>
      <c r="P277" s="244"/>
      <c r="Q277" s="244"/>
      <c r="R277" s="244"/>
      <c r="S277" s="244"/>
      <c r="T277" s="244"/>
      <c r="U277" s="244"/>
      <c r="V277" s="244"/>
      <c r="W277" s="244"/>
      <c r="X277" s="244"/>
      <c r="Y277" s="244"/>
    </row>
    <row r="278" spans="1:25" ht="60" x14ac:dyDescent="0.3">
      <c r="A278" s="314" t="s">
        <v>3862</v>
      </c>
      <c r="B278" s="261" t="s">
        <v>3863</v>
      </c>
      <c r="C278" s="266" t="s">
        <v>3864</v>
      </c>
      <c r="D278" s="260">
        <v>1</v>
      </c>
      <c r="E278" s="276" t="s">
        <v>388</v>
      </c>
      <c r="F278" s="275" t="s">
        <v>4384</v>
      </c>
      <c r="G278" s="550"/>
      <c r="H278" s="305"/>
      <c r="I278" s="480"/>
      <c r="J278" s="305"/>
      <c r="K278" s="249"/>
      <c r="L278" s="244"/>
      <c r="M278" s="244"/>
      <c r="N278" s="244"/>
      <c r="O278" s="244"/>
      <c r="P278" s="244"/>
      <c r="Q278" s="244"/>
      <c r="R278" s="244"/>
      <c r="S278" s="244"/>
      <c r="T278" s="244"/>
      <c r="U278" s="244"/>
      <c r="V278" s="244"/>
      <c r="W278" s="244"/>
      <c r="X278" s="244"/>
      <c r="Y278" s="244"/>
    </row>
    <row r="279" spans="1:25" ht="23.5" x14ac:dyDescent="0.3">
      <c r="A279" s="314"/>
      <c r="B279" s="261"/>
      <c r="C279" s="266" t="s">
        <v>3865</v>
      </c>
      <c r="D279" s="260">
        <v>1</v>
      </c>
      <c r="E279" s="276" t="s">
        <v>388</v>
      </c>
      <c r="F279" s="275" t="s">
        <v>3866</v>
      </c>
      <c r="G279" s="550"/>
      <c r="H279" s="305"/>
      <c r="I279" s="480"/>
      <c r="J279" s="305"/>
      <c r="K279" s="249"/>
      <c r="L279" s="244"/>
      <c r="M279" s="244"/>
      <c r="N279" s="244"/>
      <c r="O279" s="244"/>
      <c r="P279" s="244"/>
      <c r="Q279" s="244"/>
      <c r="R279" s="244"/>
      <c r="S279" s="244"/>
      <c r="T279" s="244"/>
      <c r="U279" s="244"/>
      <c r="V279" s="244"/>
      <c r="W279" s="244"/>
      <c r="X279" s="244"/>
      <c r="Y279" s="244"/>
    </row>
    <row r="280" spans="1:25" ht="30" x14ac:dyDescent="0.3">
      <c r="A280" s="314"/>
      <c r="B280" s="261"/>
      <c r="C280" s="266" t="s">
        <v>3867</v>
      </c>
      <c r="D280" s="260">
        <v>1</v>
      </c>
      <c r="E280" s="276" t="s">
        <v>388</v>
      </c>
      <c r="F280" s="275" t="s">
        <v>3868</v>
      </c>
      <c r="G280" s="550"/>
      <c r="H280" s="305"/>
      <c r="I280" s="480"/>
      <c r="J280" s="305"/>
      <c r="K280" s="249"/>
      <c r="L280" s="244"/>
      <c r="M280" s="244"/>
      <c r="N280" s="244"/>
      <c r="O280" s="244"/>
      <c r="P280" s="244"/>
      <c r="Q280" s="244"/>
      <c r="R280" s="244"/>
      <c r="S280" s="244"/>
      <c r="T280" s="244"/>
      <c r="U280" s="244"/>
      <c r="V280" s="244"/>
      <c r="W280" s="244"/>
      <c r="X280" s="244"/>
      <c r="Y280" s="244"/>
    </row>
    <row r="281" spans="1:25" ht="30" x14ac:dyDescent="0.3">
      <c r="A281" s="314" t="s">
        <v>3869</v>
      </c>
      <c r="B281" s="261" t="s">
        <v>3870</v>
      </c>
      <c r="C281" s="266" t="s">
        <v>3871</v>
      </c>
      <c r="D281" s="260">
        <v>1</v>
      </c>
      <c r="E281" s="276" t="s">
        <v>388</v>
      </c>
      <c r="F281" s="275" t="s">
        <v>3868</v>
      </c>
      <c r="G281" s="550"/>
      <c r="H281" s="305"/>
      <c r="I281" s="480"/>
      <c r="J281" s="305"/>
      <c r="K281" s="249"/>
      <c r="L281" s="244"/>
      <c r="M281" s="244"/>
      <c r="N281" s="244"/>
      <c r="O281" s="244"/>
      <c r="P281" s="244"/>
      <c r="Q281" s="244"/>
      <c r="R281" s="244"/>
      <c r="S281" s="244"/>
      <c r="T281" s="244"/>
      <c r="U281" s="244"/>
      <c r="V281" s="244"/>
      <c r="W281" s="244"/>
      <c r="X281" s="244"/>
      <c r="Y281" s="244"/>
    </row>
    <row r="282" spans="1:25" ht="23.5" x14ac:dyDescent="0.3">
      <c r="A282" s="314"/>
      <c r="B282" s="261"/>
      <c r="C282" s="266" t="s">
        <v>3872</v>
      </c>
      <c r="D282" s="260">
        <v>1</v>
      </c>
      <c r="E282" s="276" t="s">
        <v>388</v>
      </c>
      <c r="F282" s="275" t="s">
        <v>3868</v>
      </c>
      <c r="G282" s="550"/>
      <c r="H282" s="305"/>
      <c r="I282" s="480"/>
      <c r="J282" s="305"/>
      <c r="K282" s="249"/>
      <c r="L282" s="244"/>
      <c r="M282" s="244"/>
      <c r="N282" s="244"/>
      <c r="O282" s="244"/>
      <c r="P282" s="244"/>
      <c r="Q282" s="244"/>
      <c r="R282" s="244"/>
      <c r="S282" s="244"/>
      <c r="T282" s="244"/>
      <c r="U282" s="244"/>
      <c r="V282" s="244"/>
      <c r="W282" s="244"/>
      <c r="X282" s="244"/>
      <c r="Y282" s="244"/>
    </row>
    <row r="283" spans="1:25" ht="30" x14ac:dyDescent="0.3">
      <c r="A283" s="331" t="s">
        <v>3873</v>
      </c>
      <c r="B283" s="261" t="s">
        <v>3874</v>
      </c>
      <c r="C283" s="266" t="s">
        <v>3875</v>
      </c>
      <c r="D283" s="260">
        <v>1</v>
      </c>
      <c r="E283" s="276" t="s">
        <v>188</v>
      </c>
      <c r="F283" s="275" t="s">
        <v>3876</v>
      </c>
      <c r="G283" s="550"/>
      <c r="H283" s="305"/>
      <c r="I283" s="480"/>
      <c r="J283" s="305"/>
      <c r="K283" s="249"/>
      <c r="L283" s="244"/>
      <c r="M283" s="244"/>
      <c r="N283" s="244"/>
      <c r="O283" s="244"/>
      <c r="P283" s="244"/>
      <c r="Q283" s="244"/>
      <c r="R283" s="244"/>
      <c r="S283" s="244"/>
      <c r="T283" s="244"/>
      <c r="U283" s="244"/>
      <c r="V283" s="244"/>
      <c r="W283" s="244"/>
      <c r="X283" s="244"/>
      <c r="Y283" s="244"/>
    </row>
    <row r="284" spans="1:25" ht="45" x14ac:dyDescent="0.3">
      <c r="A284" s="314"/>
      <c r="B284" s="261"/>
      <c r="C284" s="266" t="s">
        <v>3877</v>
      </c>
      <c r="D284" s="260">
        <v>1</v>
      </c>
      <c r="E284" s="276" t="s">
        <v>153</v>
      </c>
      <c r="F284" s="275" t="s">
        <v>3878</v>
      </c>
      <c r="G284" s="550"/>
      <c r="H284" s="305"/>
      <c r="I284" s="480"/>
      <c r="J284" s="305"/>
      <c r="K284" s="249"/>
      <c r="L284" s="244"/>
      <c r="M284" s="244"/>
      <c r="N284" s="244"/>
      <c r="O284" s="244"/>
      <c r="P284" s="244"/>
      <c r="Q284" s="244"/>
      <c r="R284" s="244"/>
      <c r="S284" s="244"/>
      <c r="T284" s="244"/>
      <c r="U284" s="244"/>
      <c r="V284" s="244"/>
      <c r="W284" s="244"/>
      <c r="X284" s="244"/>
      <c r="Y284" s="244"/>
    </row>
    <row r="285" spans="1:25" ht="45" x14ac:dyDescent="0.3">
      <c r="A285" s="314"/>
      <c r="B285" s="261"/>
      <c r="C285" s="266" t="s">
        <v>3879</v>
      </c>
      <c r="D285" s="260">
        <v>1</v>
      </c>
      <c r="E285" s="276" t="s">
        <v>153</v>
      </c>
      <c r="F285" s="275" t="s">
        <v>3880</v>
      </c>
      <c r="G285" s="550"/>
      <c r="H285" s="305"/>
      <c r="I285" s="480"/>
      <c r="J285" s="305"/>
      <c r="K285" s="249"/>
      <c r="L285" s="244"/>
      <c r="M285" s="244"/>
      <c r="N285" s="244"/>
      <c r="O285" s="244"/>
      <c r="P285" s="244"/>
      <c r="Q285" s="244"/>
      <c r="R285" s="244"/>
      <c r="S285" s="244"/>
      <c r="T285" s="244"/>
      <c r="U285" s="244"/>
      <c r="V285" s="244"/>
      <c r="W285" s="244"/>
      <c r="X285" s="244"/>
      <c r="Y285" s="244"/>
    </row>
    <row r="286" spans="1:25" ht="45" x14ac:dyDescent="0.3">
      <c r="A286" s="314" t="s">
        <v>3881</v>
      </c>
      <c r="B286" s="261" t="s">
        <v>3882</v>
      </c>
      <c r="C286" s="266" t="s">
        <v>3883</v>
      </c>
      <c r="D286" s="260">
        <v>1</v>
      </c>
      <c r="E286" s="267" t="s">
        <v>297</v>
      </c>
      <c r="F286" s="275"/>
      <c r="G286" s="550"/>
      <c r="H286" s="305"/>
      <c r="I286" s="480"/>
      <c r="J286" s="305"/>
      <c r="K286" s="249"/>
      <c r="L286" s="244"/>
      <c r="M286" s="244"/>
      <c r="N286" s="244"/>
      <c r="O286" s="244"/>
      <c r="P286" s="244"/>
      <c r="Q286" s="244"/>
      <c r="R286" s="244"/>
      <c r="S286" s="244"/>
      <c r="T286" s="244"/>
      <c r="U286" s="244"/>
      <c r="V286" s="244"/>
      <c r="W286" s="244"/>
      <c r="X286" s="244"/>
      <c r="Y286" s="244"/>
    </row>
    <row r="287" spans="1:25" ht="30" x14ac:dyDescent="0.3">
      <c r="A287" s="314"/>
      <c r="B287" s="261"/>
      <c r="C287" s="266" t="s">
        <v>3884</v>
      </c>
      <c r="D287" s="260">
        <v>1</v>
      </c>
      <c r="E287" s="267" t="s">
        <v>297</v>
      </c>
      <c r="F287" s="275"/>
      <c r="G287" s="550"/>
      <c r="H287" s="305"/>
      <c r="I287" s="480"/>
      <c r="J287" s="305"/>
      <c r="K287" s="249"/>
      <c r="L287" s="244"/>
      <c r="M287" s="244"/>
      <c r="N287" s="244"/>
      <c r="O287" s="244"/>
      <c r="P287" s="244"/>
      <c r="Q287" s="244"/>
      <c r="R287" s="244"/>
      <c r="S287" s="244"/>
      <c r="T287" s="244"/>
      <c r="U287" s="244"/>
      <c r="V287" s="244"/>
      <c r="W287" s="244"/>
      <c r="X287" s="244"/>
      <c r="Y287" s="244"/>
    </row>
    <row r="288" spans="1:25" ht="23.5" x14ac:dyDescent="0.3">
      <c r="A288" s="317" t="s">
        <v>100</v>
      </c>
      <c r="B288" s="748" t="s">
        <v>99</v>
      </c>
      <c r="C288" s="725"/>
      <c r="D288" s="725"/>
      <c r="E288" s="725"/>
      <c r="F288" s="725"/>
      <c r="G288" s="726"/>
      <c r="H288" s="305">
        <f>SUM(D289:D296)</f>
        <v>8</v>
      </c>
      <c r="I288" s="480">
        <f>COUNT(D289:D296)*2</f>
        <v>16</v>
      </c>
      <c r="J288" s="305">
        <f>H288*100/I288</f>
        <v>50</v>
      </c>
      <c r="K288" s="249"/>
      <c r="L288" s="244"/>
      <c r="M288" s="244"/>
      <c r="N288" s="244"/>
      <c r="O288" s="244"/>
      <c r="P288" s="244"/>
      <c r="Q288" s="244"/>
      <c r="R288" s="244"/>
      <c r="S288" s="244"/>
      <c r="T288" s="244"/>
      <c r="U288" s="244"/>
      <c r="V288" s="244"/>
      <c r="W288" s="244"/>
      <c r="X288" s="244"/>
      <c r="Y288" s="244"/>
    </row>
    <row r="289" spans="1:25" ht="45" x14ac:dyDescent="0.3">
      <c r="A289" s="314" t="s">
        <v>1437</v>
      </c>
      <c r="B289" s="261" t="s">
        <v>3885</v>
      </c>
      <c r="C289" s="259" t="s">
        <v>3886</v>
      </c>
      <c r="D289" s="260">
        <v>1</v>
      </c>
      <c r="E289" s="260" t="s">
        <v>1787</v>
      </c>
      <c r="F289" s="261" t="s">
        <v>3887</v>
      </c>
      <c r="G289" s="550"/>
      <c r="H289" s="305"/>
      <c r="I289" s="480"/>
      <c r="J289" s="305"/>
      <c r="K289" s="249"/>
      <c r="L289" s="244"/>
      <c r="M289" s="244"/>
      <c r="N289" s="244"/>
      <c r="O289" s="244"/>
      <c r="P289" s="244"/>
      <c r="Q289" s="244"/>
      <c r="R289" s="244"/>
      <c r="S289" s="244"/>
      <c r="T289" s="244"/>
      <c r="U289" s="244"/>
      <c r="V289" s="244"/>
      <c r="W289" s="244"/>
      <c r="X289" s="244"/>
      <c r="Y289" s="244"/>
    </row>
    <row r="290" spans="1:25" ht="23.5" x14ac:dyDescent="0.3">
      <c r="A290" s="314"/>
      <c r="B290" s="261"/>
      <c r="C290" s="259" t="s">
        <v>3888</v>
      </c>
      <c r="D290" s="260">
        <v>1</v>
      </c>
      <c r="E290" s="260" t="s">
        <v>488</v>
      </c>
      <c r="F290" s="265" t="s">
        <v>3889</v>
      </c>
      <c r="G290" s="550"/>
      <c r="H290" s="305"/>
      <c r="I290" s="480"/>
      <c r="J290" s="305"/>
      <c r="K290" s="249"/>
      <c r="L290" s="244"/>
      <c r="M290" s="244"/>
      <c r="N290" s="244"/>
      <c r="O290" s="244"/>
      <c r="P290" s="244"/>
      <c r="Q290" s="244"/>
      <c r="R290" s="244"/>
      <c r="S290" s="244"/>
      <c r="T290" s="244"/>
      <c r="U290" s="244"/>
      <c r="V290" s="244"/>
      <c r="W290" s="244"/>
      <c r="X290" s="244"/>
      <c r="Y290" s="244"/>
    </row>
    <row r="291" spans="1:25" ht="30" x14ac:dyDescent="0.3">
      <c r="A291" s="314"/>
      <c r="B291" s="280"/>
      <c r="C291" s="270" t="s">
        <v>3890</v>
      </c>
      <c r="D291" s="260">
        <v>1</v>
      </c>
      <c r="E291" s="268" t="s">
        <v>1406</v>
      </c>
      <c r="F291" s="245" t="s">
        <v>3891</v>
      </c>
      <c r="G291" s="557"/>
      <c r="H291" s="305"/>
      <c r="I291" s="480"/>
      <c r="J291" s="305"/>
      <c r="K291" s="249"/>
      <c r="L291" s="244"/>
      <c r="M291" s="244"/>
      <c r="N291" s="244"/>
      <c r="O291" s="244"/>
      <c r="P291" s="244"/>
      <c r="Q291" s="244"/>
      <c r="R291" s="244"/>
      <c r="S291" s="244"/>
      <c r="T291" s="244"/>
      <c r="U291" s="244"/>
      <c r="V291" s="244"/>
      <c r="W291" s="244"/>
      <c r="X291" s="244"/>
      <c r="Y291" s="244"/>
    </row>
    <row r="292" spans="1:25" ht="60" x14ac:dyDescent="0.3">
      <c r="A292" s="314" t="s">
        <v>1439</v>
      </c>
      <c r="B292" s="261" t="s">
        <v>3892</v>
      </c>
      <c r="C292" s="259" t="s">
        <v>3893</v>
      </c>
      <c r="D292" s="260">
        <v>1</v>
      </c>
      <c r="E292" s="260" t="s">
        <v>297</v>
      </c>
      <c r="F292" s="261" t="s">
        <v>3894</v>
      </c>
      <c r="G292" s="550"/>
      <c r="H292" s="305"/>
      <c r="I292" s="480"/>
      <c r="J292" s="305"/>
      <c r="K292" s="249"/>
      <c r="L292" s="244"/>
      <c r="M292" s="244"/>
      <c r="N292" s="244"/>
      <c r="O292" s="244"/>
      <c r="P292" s="244"/>
      <c r="Q292" s="244"/>
      <c r="R292" s="244"/>
      <c r="S292" s="244"/>
      <c r="T292" s="244"/>
      <c r="U292" s="244"/>
      <c r="V292" s="244"/>
      <c r="W292" s="244"/>
      <c r="X292" s="244"/>
      <c r="Y292" s="244"/>
    </row>
    <row r="293" spans="1:25" ht="30" x14ac:dyDescent="0.3">
      <c r="A293" s="314" t="s">
        <v>2064</v>
      </c>
      <c r="B293" s="261" t="s">
        <v>3895</v>
      </c>
      <c r="C293" s="259" t="s">
        <v>4587</v>
      </c>
      <c r="D293" s="260">
        <v>1</v>
      </c>
      <c r="E293" s="260" t="s">
        <v>388</v>
      </c>
      <c r="F293" s="551" t="s">
        <v>4588</v>
      </c>
      <c r="G293" s="550"/>
      <c r="H293" s="305"/>
      <c r="I293" s="480"/>
      <c r="J293" s="305"/>
      <c r="K293" s="249"/>
      <c r="L293" s="244"/>
      <c r="M293" s="244"/>
      <c r="N293" s="244"/>
      <c r="O293" s="244"/>
      <c r="P293" s="244"/>
      <c r="Q293" s="244"/>
      <c r="R293" s="244"/>
      <c r="S293" s="244"/>
      <c r="T293" s="244"/>
      <c r="U293" s="244"/>
      <c r="V293" s="244"/>
      <c r="W293" s="244"/>
      <c r="X293" s="244"/>
      <c r="Y293" s="244"/>
    </row>
    <row r="294" spans="1:25" ht="30" x14ac:dyDescent="0.3">
      <c r="A294" s="314"/>
      <c r="B294" s="261"/>
      <c r="C294" s="259" t="s">
        <v>3897</v>
      </c>
      <c r="D294" s="260">
        <v>1</v>
      </c>
      <c r="E294" s="260" t="s">
        <v>1787</v>
      </c>
      <c r="F294" s="261" t="s">
        <v>4589</v>
      </c>
      <c r="G294" s="550"/>
      <c r="H294" s="305"/>
      <c r="I294" s="480"/>
      <c r="J294" s="305"/>
      <c r="K294" s="249"/>
      <c r="L294" s="244"/>
      <c r="M294" s="244"/>
      <c r="N294" s="244"/>
      <c r="O294" s="244"/>
      <c r="P294" s="244"/>
      <c r="Q294" s="244"/>
      <c r="R294" s="244"/>
      <c r="S294" s="244"/>
      <c r="T294" s="244"/>
      <c r="U294" s="244"/>
      <c r="V294" s="244"/>
      <c r="W294" s="244"/>
      <c r="X294" s="244"/>
      <c r="Y294" s="244"/>
    </row>
    <row r="295" spans="1:25" ht="30" x14ac:dyDescent="0.3">
      <c r="A295" s="314"/>
      <c r="B295" s="261"/>
      <c r="C295" s="259" t="s">
        <v>3898</v>
      </c>
      <c r="D295" s="260">
        <v>1</v>
      </c>
      <c r="E295" s="260" t="s">
        <v>1787</v>
      </c>
      <c r="F295" s="261" t="s">
        <v>3898</v>
      </c>
      <c r="G295" s="550"/>
      <c r="H295" s="305"/>
      <c r="I295" s="480"/>
      <c r="J295" s="305"/>
      <c r="K295" s="249"/>
      <c r="L295" s="244"/>
      <c r="M295" s="244"/>
      <c r="N295" s="244"/>
      <c r="O295" s="244"/>
      <c r="P295" s="244"/>
      <c r="Q295" s="244"/>
      <c r="R295" s="244"/>
      <c r="S295" s="244"/>
      <c r="T295" s="244"/>
      <c r="U295" s="244"/>
      <c r="V295" s="244"/>
      <c r="W295" s="244"/>
      <c r="X295" s="244"/>
      <c r="Y295" s="244"/>
    </row>
    <row r="296" spans="1:25" ht="75" x14ac:dyDescent="0.3">
      <c r="A296" s="314" t="s">
        <v>3899</v>
      </c>
      <c r="B296" s="261" t="s">
        <v>1786</v>
      </c>
      <c r="C296" s="259" t="s">
        <v>4591</v>
      </c>
      <c r="D296" s="260">
        <v>1</v>
      </c>
      <c r="E296" s="260" t="s">
        <v>388</v>
      </c>
      <c r="F296" s="261" t="s">
        <v>4590</v>
      </c>
      <c r="G296" s="550"/>
      <c r="H296" s="305"/>
      <c r="I296" s="480"/>
      <c r="J296" s="305"/>
      <c r="K296" s="249"/>
      <c r="L296" s="244"/>
      <c r="M296" s="244"/>
      <c r="N296" s="244"/>
      <c r="O296" s="244"/>
      <c r="P296" s="244"/>
      <c r="Q296" s="244"/>
      <c r="R296" s="244"/>
      <c r="S296" s="244"/>
      <c r="T296" s="244"/>
      <c r="U296" s="244"/>
      <c r="V296" s="244"/>
      <c r="W296" s="244"/>
      <c r="X296" s="244"/>
      <c r="Y296" s="244"/>
    </row>
    <row r="297" spans="1:25" ht="23.5" x14ac:dyDescent="0.3">
      <c r="A297" s="327"/>
      <c r="B297" s="747" t="s">
        <v>795</v>
      </c>
      <c r="C297" s="725"/>
      <c r="D297" s="725"/>
      <c r="E297" s="725"/>
      <c r="F297" s="725"/>
      <c r="G297" s="726"/>
      <c r="H297" s="305">
        <f>H298+H302+H310+H319+H326+H332</f>
        <v>37</v>
      </c>
      <c r="I297" s="480">
        <f>I298+I302+I310+I319+I326+I332</f>
        <v>74</v>
      </c>
      <c r="J297" s="305">
        <f t="shared" ref="J297:J298" si="6">H297*100/I297</f>
        <v>50</v>
      </c>
      <c r="K297" s="249"/>
      <c r="L297" s="244"/>
      <c r="M297" s="244"/>
      <c r="N297" s="244"/>
      <c r="O297" s="244"/>
      <c r="P297" s="244"/>
      <c r="Q297" s="244"/>
      <c r="R297" s="244"/>
      <c r="S297" s="244"/>
      <c r="T297" s="244"/>
      <c r="U297" s="244"/>
      <c r="V297" s="244"/>
      <c r="W297" s="244"/>
      <c r="X297" s="244"/>
      <c r="Y297" s="244"/>
    </row>
    <row r="298" spans="1:25" ht="23.5" x14ac:dyDescent="0.3">
      <c r="A298" s="314" t="s">
        <v>108</v>
      </c>
      <c r="B298" s="749" t="s">
        <v>1789</v>
      </c>
      <c r="C298" s="725"/>
      <c r="D298" s="725"/>
      <c r="E298" s="725"/>
      <c r="F298" s="725"/>
      <c r="G298" s="726"/>
      <c r="H298" s="305">
        <f>SUM(D299:D301)</f>
        <v>3</v>
      </c>
      <c r="I298" s="480">
        <f>COUNT(D299:D301)*2</f>
        <v>6</v>
      </c>
      <c r="J298" s="305">
        <f t="shared" si="6"/>
        <v>50</v>
      </c>
      <c r="K298" s="249"/>
      <c r="L298" s="244"/>
      <c r="M298" s="244"/>
      <c r="N298" s="244"/>
      <c r="O298" s="244"/>
      <c r="P298" s="244"/>
      <c r="Q298" s="244"/>
      <c r="R298" s="244"/>
      <c r="S298" s="244"/>
      <c r="T298" s="244"/>
      <c r="U298" s="244"/>
      <c r="V298" s="244"/>
      <c r="W298" s="244"/>
      <c r="X298" s="244"/>
      <c r="Y298" s="244"/>
    </row>
    <row r="299" spans="1:25" ht="30" x14ac:dyDescent="0.3">
      <c r="A299" s="314" t="s">
        <v>1790</v>
      </c>
      <c r="B299" s="261" t="s">
        <v>1791</v>
      </c>
      <c r="C299" s="259" t="s">
        <v>1792</v>
      </c>
      <c r="D299" s="260">
        <v>1</v>
      </c>
      <c r="E299" s="260" t="s">
        <v>388</v>
      </c>
      <c r="F299" s="261" t="s">
        <v>3902</v>
      </c>
      <c r="G299" s="558"/>
      <c r="H299" s="305"/>
      <c r="I299" s="480"/>
      <c r="J299" s="305"/>
      <c r="K299" s="249"/>
      <c r="L299" s="244"/>
      <c r="M299" s="244"/>
      <c r="N299" s="244"/>
      <c r="O299" s="244"/>
      <c r="P299" s="244"/>
      <c r="Q299" s="244"/>
      <c r="R299" s="244"/>
      <c r="S299" s="244"/>
      <c r="T299" s="244"/>
      <c r="U299" s="244"/>
      <c r="V299" s="244"/>
      <c r="W299" s="244"/>
      <c r="X299" s="244"/>
      <c r="Y299" s="244"/>
    </row>
    <row r="300" spans="1:25" ht="30" x14ac:dyDescent="0.3">
      <c r="A300" s="314" t="s">
        <v>1552</v>
      </c>
      <c r="B300" s="261" t="s">
        <v>1793</v>
      </c>
      <c r="C300" s="259" t="s">
        <v>3903</v>
      </c>
      <c r="D300" s="260">
        <v>1</v>
      </c>
      <c r="E300" s="260" t="s">
        <v>388</v>
      </c>
      <c r="F300" s="261" t="s">
        <v>3904</v>
      </c>
      <c r="G300" s="558"/>
      <c r="H300" s="305"/>
      <c r="I300" s="480"/>
      <c r="J300" s="305"/>
      <c r="K300" s="249"/>
      <c r="L300" s="244"/>
      <c r="M300" s="244"/>
      <c r="N300" s="244"/>
      <c r="O300" s="244"/>
      <c r="P300" s="244"/>
      <c r="Q300" s="244"/>
      <c r="R300" s="244"/>
      <c r="S300" s="244"/>
      <c r="T300" s="244"/>
      <c r="U300" s="244"/>
      <c r="V300" s="244"/>
      <c r="W300" s="244"/>
      <c r="X300" s="244"/>
      <c r="Y300" s="244"/>
    </row>
    <row r="301" spans="1:25" ht="30" x14ac:dyDescent="0.3">
      <c r="A301" s="314" t="s">
        <v>1555</v>
      </c>
      <c r="B301" s="261" t="s">
        <v>1794</v>
      </c>
      <c r="C301" s="274" t="s">
        <v>805</v>
      </c>
      <c r="D301" s="260">
        <v>1</v>
      </c>
      <c r="E301" s="260" t="s">
        <v>388</v>
      </c>
      <c r="F301" s="261" t="s">
        <v>806</v>
      </c>
      <c r="G301" s="558"/>
      <c r="H301" s="305"/>
      <c r="I301" s="480"/>
      <c r="J301" s="305"/>
      <c r="K301" s="249"/>
      <c r="L301" s="244"/>
      <c r="M301" s="244"/>
      <c r="N301" s="244"/>
      <c r="O301" s="244"/>
      <c r="P301" s="244"/>
      <c r="Q301" s="244"/>
      <c r="R301" s="244"/>
      <c r="S301" s="244"/>
      <c r="T301" s="244"/>
      <c r="U301" s="244"/>
      <c r="V301" s="244"/>
      <c r="W301" s="244"/>
      <c r="X301" s="244"/>
      <c r="Y301" s="244"/>
    </row>
    <row r="302" spans="1:25" ht="23.5" x14ac:dyDescent="0.3">
      <c r="A302" s="317" t="s">
        <v>109</v>
      </c>
      <c r="B302" s="749" t="s">
        <v>110</v>
      </c>
      <c r="C302" s="725"/>
      <c r="D302" s="725"/>
      <c r="E302" s="725"/>
      <c r="F302" s="725"/>
      <c r="G302" s="726"/>
      <c r="H302" s="305">
        <f>SUM(D303:D309)</f>
        <v>7</v>
      </c>
      <c r="I302" s="480">
        <f>COUNT(D303:D309)*2</f>
        <v>14</v>
      </c>
      <c r="J302" s="305">
        <f>H302*100/I302</f>
        <v>50</v>
      </c>
      <c r="K302" s="249"/>
      <c r="L302" s="244"/>
      <c r="M302" s="244"/>
      <c r="N302" s="244"/>
      <c r="O302" s="244"/>
      <c r="P302" s="244"/>
      <c r="Q302" s="244"/>
      <c r="R302" s="244"/>
      <c r="S302" s="244"/>
      <c r="T302" s="244"/>
      <c r="U302" s="244"/>
      <c r="V302" s="244"/>
      <c r="W302" s="244"/>
      <c r="X302" s="244"/>
      <c r="Y302" s="244"/>
    </row>
    <row r="303" spans="1:25" ht="30" x14ac:dyDescent="0.3">
      <c r="A303" s="314" t="s">
        <v>1557</v>
      </c>
      <c r="B303" s="261" t="s">
        <v>813</v>
      </c>
      <c r="C303" s="259" t="s">
        <v>3905</v>
      </c>
      <c r="D303" s="260">
        <v>1</v>
      </c>
      <c r="E303" s="260" t="s">
        <v>218</v>
      </c>
      <c r="F303" s="261" t="s">
        <v>3906</v>
      </c>
      <c r="G303" s="558"/>
      <c r="H303" s="305"/>
      <c r="I303" s="480"/>
      <c r="J303" s="305"/>
      <c r="K303" s="249"/>
      <c r="L303" s="244"/>
      <c r="M303" s="244"/>
      <c r="N303" s="244"/>
      <c r="O303" s="244"/>
      <c r="P303" s="244"/>
      <c r="Q303" s="244"/>
      <c r="R303" s="244"/>
      <c r="S303" s="244"/>
      <c r="T303" s="244"/>
      <c r="U303" s="244"/>
      <c r="V303" s="244"/>
      <c r="W303" s="244"/>
      <c r="X303" s="244"/>
      <c r="Y303" s="244"/>
    </row>
    <row r="304" spans="1:25" ht="30" x14ac:dyDescent="0.3">
      <c r="A304" s="314"/>
      <c r="B304" s="261"/>
      <c r="C304" s="259" t="s">
        <v>817</v>
      </c>
      <c r="D304" s="260">
        <v>1</v>
      </c>
      <c r="E304" s="260" t="s">
        <v>245</v>
      </c>
      <c r="F304" s="261" t="s">
        <v>3907</v>
      </c>
      <c r="G304" s="558"/>
      <c r="H304" s="305"/>
      <c r="I304" s="480"/>
      <c r="J304" s="305"/>
      <c r="K304" s="249"/>
      <c r="L304" s="244"/>
      <c r="M304" s="244"/>
      <c r="N304" s="244"/>
      <c r="O304" s="244"/>
      <c r="P304" s="244"/>
      <c r="Q304" s="244"/>
      <c r="R304" s="244"/>
      <c r="S304" s="244"/>
      <c r="T304" s="244"/>
      <c r="U304" s="244"/>
      <c r="V304" s="244"/>
      <c r="W304" s="244"/>
      <c r="X304" s="244"/>
      <c r="Y304" s="244"/>
    </row>
    <row r="305" spans="1:25" ht="30" x14ac:dyDescent="0.3">
      <c r="A305" s="314"/>
      <c r="B305" s="261"/>
      <c r="C305" s="259" t="s">
        <v>821</v>
      </c>
      <c r="D305" s="260">
        <v>1</v>
      </c>
      <c r="E305" s="260" t="s">
        <v>218</v>
      </c>
      <c r="F305" s="261" t="s">
        <v>822</v>
      </c>
      <c r="G305" s="558"/>
      <c r="H305" s="305"/>
      <c r="I305" s="480"/>
      <c r="J305" s="305"/>
      <c r="K305" s="249"/>
      <c r="L305" s="244"/>
      <c r="M305" s="244"/>
      <c r="N305" s="244"/>
      <c r="O305" s="244"/>
      <c r="P305" s="244"/>
      <c r="Q305" s="244"/>
      <c r="R305" s="244"/>
      <c r="S305" s="244"/>
      <c r="T305" s="244"/>
      <c r="U305" s="244"/>
      <c r="V305" s="244"/>
      <c r="W305" s="244"/>
      <c r="X305" s="244"/>
      <c r="Y305" s="244"/>
    </row>
    <row r="306" spans="1:25" ht="45" x14ac:dyDescent="0.3">
      <c r="A306" s="314"/>
      <c r="B306" s="261"/>
      <c r="C306" s="259" t="s">
        <v>3908</v>
      </c>
      <c r="D306" s="260">
        <v>1</v>
      </c>
      <c r="E306" s="260" t="s">
        <v>218</v>
      </c>
      <c r="F306" s="261" t="s">
        <v>3909</v>
      </c>
      <c r="G306" s="558"/>
      <c r="H306" s="305"/>
      <c r="I306" s="480"/>
      <c r="J306" s="305"/>
      <c r="K306" s="249"/>
      <c r="L306" s="244"/>
      <c r="M306" s="244"/>
      <c r="N306" s="244"/>
      <c r="O306" s="244"/>
      <c r="P306" s="244"/>
      <c r="Q306" s="244"/>
      <c r="R306" s="244"/>
      <c r="S306" s="244"/>
      <c r="T306" s="244"/>
      <c r="U306" s="244"/>
      <c r="V306" s="244"/>
      <c r="W306" s="244"/>
      <c r="X306" s="244"/>
      <c r="Y306" s="244"/>
    </row>
    <row r="307" spans="1:25" ht="30" x14ac:dyDescent="0.3">
      <c r="A307" s="314" t="s">
        <v>1561</v>
      </c>
      <c r="B307" s="52" t="s">
        <v>824</v>
      </c>
      <c r="C307" s="259" t="s">
        <v>3910</v>
      </c>
      <c r="D307" s="260">
        <v>1</v>
      </c>
      <c r="E307" s="260" t="s">
        <v>188</v>
      </c>
      <c r="F307" s="261" t="s">
        <v>3911</v>
      </c>
      <c r="G307" s="558"/>
      <c r="H307" s="305"/>
      <c r="I307" s="480"/>
      <c r="J307" s="305"/>
      <c r="K307" s="249"/>
      <c r="L307" s="244"/>
      <c r="M307" s="244"/>
      <c r="N307" s="244"/>
      <c r="O307" s="244"/>
      <c r="P307" s="244"/>
      <c r="Q307" s="244"/>
      <c r="R307" s="244"/>
      <c r="S307" s="244"/>
      <c r="T307" s="244"/>
      <c r="U307" s="244"/>
      <c r="V307" s="244"/>
      <c r="W307" s="244"/>
      <c r="X307" s="244"/>
      <c r="Y307" s="244"/>
    </row>
    <row r="308" spans="1:25" ht="45" x14ac:dyDescent="0.3">
      <c r="A308" s="314" t="s">
        <v>1563</v>
      </c>
      <c r="B308" s="261" t="s">
        <v>1798</v>
      </c>
      <c r="C308" s="259" t="s">
        <v>3912</v>
      </c>
      <c r="D308" s="260">
        <v>1</v>
      </c>
      <c r="E308" s="260" t="s">
        <v>218</v>
      </c>
      <c r="F308" s="261" t="s">
        <v>3913</v>
      </c>
      <c r="G308" s="558"/>
      <c r="H308" s="305"/>
      <c r="I308" s="480"/>
      <c r="J308" s="305"/>
      <c r="K308" s="249"/>
      <c r="L308" s="244"/>
      <c r="M308" s="244"/>
      <c r="N308" s="244"/>
      <c r="O308" s="244"/>
      <c r="P308" s="244"/>
      <c r="Q308" s="244"/>
      <c r="R308" s="244"/>
      <c r="S308" s="244"/>
      <c r="T308" s="244"/>
      <c r="U308" s="244"/>
      <c r="V308" s="244"/>
      <c r="W308" s="244"/>
      <c r="X308" s="244"/>
      <c r="Y308" s="244"/>
    </row>
    <row r="309" spans="1:25" ht="30" x14ac:dyDescent="0.3">
      <c r="A309" s="314"/>
      <c r="B309" s="261"/>
      <c r="C309" s="259" t="s">
        <v>1799</v>
      </c>
      <c r="D309" s="260">
        <v>1</v>
      </c>
      <c r="E309" s="260" t="s">
        <v>283</v>
      </c>
      <c r="F309" s="261" t="s">
        <v>3914</v>
      </c>
      <c r="G309" s="559"/>
      <c r="H309" s="305"/>
      <c r="I309" s="480"/>
      <c r="J309" s="305"/>
      <c r="K309" s="249"/>
      <c r="L309" s="244"/>
      <c r="M309" s="244"/>
      <c r="N309" s="244"/>
      <c r="O309" s="244"/>
      <c r="P309" s="244"/>
      <c r="Q309" s="244"/>
      <c r="R309" s="244"/>
      <c r="S309" s="244"/>
      <c r="T309" s="244"/>
      <c r="U309" s="244"/>
      <c r="V309" s="244"/>
      <c r="W309" s="244"/>
      <c r="X309" s="244"/>
      <c r="Y309" s="244"/>
    </row>
    <row r="310" spans="1:25" ht="23.5" x14ac:dyDescent="0.3">
      <c r="A310" s="317" t="s">
        <v>111</v>
      </c>
      <c r="B310" s="749" t="s">
        <v>1800</v>
      </c>
      <c r="C310" s="725"/>
      <c r="D310" s="725"/>
      <c r="E310" s="725"/>
      <c r="F310" s="725"/>
      <c r="G310" s="726"/>
      <c r="H310" s="305">
        <f>SUM(D311:D318)</f>
        <v>8</v>
      </c>
      <c r="I310" s="480">
        <f>COUNT(D311:D318)*2</f>
        <v>16</v>
      </c>
      <c r="J310" s="305">
        <f>H310*100/I310</f>
        <v>50</v>
      </c>
      <c r="K310" s="249"/>
      <c r="L310" s="244"/>
      <c r="M310" s="244"/>
      <c r="N310" s="244"/>
      <c r="O310" s="244"/>
      <c r="P310" s="244"/>
      <c r="Q310" s="244"/>
      <c r="R310" s="244"/>
      <c r="S310" s="244"/>
      <c r="T310" s="244"/>
      <c r="U310" s="244"/>
      <c r="V310" s="244"/>
      <c r="W310" s="244"/>
      <c r="X310" s="244"/>
      <c r="Y310" s="244"/>
    </row>
    <row r="311" spans="1:25" ht="45" x14ac:dyDescent="0.3">
      <c r="A311" s="314" t="s">
        <v>1564</v>
      </c>
      <c r="B311" s="261" t="s">
        <v>1801</v>
      </c>
      <c r="C311" s="259" t="s">
        <v>3915</v>
      </c>
      <c r="D311" s="260">
        <v>1</v>
      </c>
      <c r="E311" s="260" t="s">
        <v>3916</v>
      </c>
      <c r="F311" s="261" t="s">
        <v>3917</v>
      </c>
      <c r="G311" s="558"/>
      <c r="H311" s="305"/>
      <c r="I311" s="480"/>
      <c r="J311" s="305"/>
      <c r="K311" s="249"/>
      <c r="L311" s="244"/>
      <c r="M311" s="244"/>
      <c r="N311" s="244"/>
      <c r="O311" s="244"/>
      <c r="P311" s="244"/>
      <c r="Q311" s="244"/>
      <c r="R311" s="244"/>
      <c r="S311" s="244"/>
      <c r="T311" s="244"/>
      <c r="U311" s="244"/>
      <c r="V311" s="244"/>
      <c r="W311" s="244"/>
      <c r="X311" s="244"/>
      <c r="Y311" s="244"/>
    </row>
    <row r="312" spans="1:25" ht="45" x14ac:dyDescent="0.3">
      <c r="A312" s="314"/>
      <c r="B312" s="261"/>
      <c r="C312" s="259" t="s">
        <v>3918</v>
      </c>
      <c r="D312" s="260">
        <v>1</v>
      </c>
      <c r="E312" s="260" t="s">
        <v>3919</v>
      </c>
      <c r="F312" s="261" t="s">
        <v>3917</v>
      </c>
      <c r="G312" s="558"/>
      <c r="H312" s="305"/>
      <c r="I312" s="480"/>
      <c r="J312" s="305"/>
      <c r="K312" s="249"/>
      <c r="L312" s="244"/>
      <c r="M312" s="244"/>
      <c r="N312" s="244"/>
      <c r="O312" s="244"/>
      <c r="P312" s="244"/>
      <c r="Q312" s="244"/>
      <c r="R312" s="244"/>
      <c r="S312" s="244"/>
      <c r="T312" s="244"/>
      <c r="U312" s="244"/>
      <c r="V312" s="244"/>
      <c r="W312" s="244"/>
      <c r="X312" s="244"/>
      <c r="Y312" s="244"/>
    </row>
    <row r="313" spans="1:25" ht="45" x14ac:dyDescent="0.3">
      <c r="A313" s="314"/>
      <c r="B313" s="261"/>
      <c r="C313" s="332" t="s">
        <v>1802</v>
      </c>
      <c r="D313" s="260">
        <v>1</v>
      </c>
      <c r="E313" s="260" t="s">
        <v>3919</v>
      </c>
      <c r="F313" s="261" t="s">
        <v>3917</v>
      </c>
      <c r="G313" s="558"/>
      <c r="H313" s="305"/>
      <c r="I313" s="480"/>
      <c r="J313" s="305"/>
      <c r="K313" s="249"/>
      <c r="L313" s="244"/>
      <c r="M313" s="244"/>
      <c r="N313" s="244"/>
      <c r="O313" s="244"/>
      <c r="P313" s="244"/>
      <c r="Q313" s="244"/>
      <c r="R313" s="244"/>
      <c r="S313" s="244"/>
      <c r="T313" s="244"/>
      <c r="U313" s="244"/>
      <c r="V313" s="244"/>
      <c r="W313" s="244"/>
      <c r="X313" s="244"/>
      <c r="Y313" s="244"/>
    </row>
    <row r="314" spans="1:25" ht="45" x14ac:dyDescent="0.3">
      <c r="A314" s="314"/>
      <c r="B314" s="261"/>
      <c r="C314" s="259" t="s">
        <v>3920</v>
      </c>
      <c r="D314" s="260">
        <v>1</v>
      </c>
      <c r="E314" s="260" t="s">
        <v>3919</v>
      </c>
      <c r="F314" s="261" t="s">
        <v>3917</v>
      </c>
      <c r="G314" s="558"/>
      <c r="H314" s="305"/>
      <c r="I314" s="480"/>
      <c r="J314" s="305"/>
      <c r="K314" s="249"/>
      <c r="L314" s="244"/>
      <c r="M314" s="244"/>
      <c r="N314" s="244"/>
      <c r="O314" s="244"/>
      <c r="P314" s="244"/>
      <c r="Q314" s="244"/>
      <c r="R314" s="244"/>
      <c r="S314" s="244"/>
      <c r="T314" s="244"/>
      <c r="U314" s="244"/>
      <c r="V314" s="244"/>
      <c r="W314" s="244"/>
      <c r="X314" s="244"/>
      <c r="Y314" s="244"/>
    </row>
    <row r="315" spans="1:25" ht="45" x14ac:dyDescent="0.3">
      <c r="A315" s="314"/>
      <c r="B315" s="261"/>
      <c r="C315" s="259" t="s">
        <v>3921</v>
      </c>
      <c r="D315" s="260">
        <v>1</v>
      </c>
      <c r="E315" s="260" t="s">
        <v>3919</v>
      </c>
      <c r="F315" s="261" t="s">
        <v>3917</v>
      </c>
      <c r="G315" s="558"/>
      <c r="H315" s="305"/>
      <c r="I315" s="480"/>
      <c r="J315" s="305"/>
      <c r="K315" s="249"/>
      <c r="L315" s="244"/>
      <c r="M315" s="244"/>
      <c r="N315" s="244"/>
      <c r="O315" s="244"/>
      <c r="P315" s="244"/>
      <c r="Q315" s="244"/>
      <c r="R315" s="244"/>
      <c r="S315" s="244"/>
      <c r="T315" s="244"/>
      <c r="U315" s="244"/>
      <c r="V315" s="244"/>
      <c r="W315" s="244"/>
      <c r="X315" s="244"/>
      <c r="Y315" s="244"/>
    </row>
    <row r="316" spans="1:25" ht="23.5" x14ac:dyDescent="0.3">
      <c r="A316" s="314"/>
      <c r="B316" s="261"/>
      <c r="C316" s="259" t="s">
        <v>3922</v>
      </c>
      <c r="D316" s="260">
        <v>1</v>
      </c>
      <c r="E316" s="260" t="s">
        <v>245</v>
      </c>
      <c r="F316" s="261" t="s">
        <v>3923</v>
      </c>
      <c r="G316" s="560"/>
      <c r="H316" s="305"/>
      <c r="I316" s="480"/>
      <c r="J316" s="305"/>
      <c r="K316" s="249"/>
      <c r="L316" s="244"/>
      <c r="M316" s="244"/>
      <c r="N316" s="244"/>
      <c r="O316" s="244"/>
      <c r="P316" s="244"/>
      <c r="Q316" s="244"/>
      <c r="R316" s="244"/>
      <c r="S316" s="244"/>
      <c r="T316" s="244"/>
      <c r="U316" s="244"/>
      <c r="V316" s="244"/>
      <c r="W316" s="244"/>
      <c r="X316" s="244"/>
      <c r="Y316" s="244"/>
    </row>
    <row r="317" spans="1:25" ht="30" x14ac:dyDescent="0.3">
      <c r="A317" s="314" t="s">
        <v>1565</v>
      </c>
      <c r="B317" s="261" t="s">
        <v>1803</v>
      </c>
      <c r="C317" s="259" t="s">
        <v>842</v>
      </c>
      <c r="D317" s="260">
        <v>1</v>
      </c>
      <c r="E317" s="260" t="s">
        <v>245</v>
      </c>
      <c r="F317" s="261"/>
      <c r="G317" s="558"/>
      <c r="H317" s="305"/>
      <c r="I317" s="480"/>
      <c r="J317" s="305"/>
      <c r="K317" s="249"/>
      <c r="L317" s="244"/>
      <c r="M317" s="244"/>
      <c r="N317" s="244"/>
      <c r="O317" s="244"/>
      <c r="P317" s="244"/>
      <c r="Q317" s="244"/>
      <c r="R317" s="244"/>
      <c r="S317" s="244"/>
      <c r="T317" s="244"/>
      <c r="U317" s="244"/>
      <c r="V317" s="244"/>
      <c r="W317" s="244"/>
      <c r="X317" s="244"/>
      <c r="Y317" s="244"/>
    </row>
    <row r="318" spans="1:25" ht="30" x14ac:dyDescent="0.3">
      <c r="A318" s="314"/>
      <c r="B318" s="261"/>
      <c r="C318" s="259" t="s">
        <v>3924</v>
      </c>
      <c r="D318" s="260">
        <v>1</v>
      </c>
      <c r="E318" s="260" t="s">
        <v>218</v>
      </c>
      <c r="F318" s="261"/>
      <c r="G318" s="558"/>
      <c r="H318" s="305"/>
      <c r="I318" s="480"/>
      <c r="J318" s="305"/>
      <c r="K318" s="249"/>
      <c r="L318" s="244"/>
      <c r="M318" s="244"/>
      <c r="N318" s="244"/>
      <c r="O318" s="244"/>
      <c r="P318" s="244"/>
      <c r="Q318" s="244"/>
      <c r="R318" s="244"/>
      <c r="S318" s="244"/>
      <c r="T318" s="244"/>
      <c r="U318" s="244"/>
      <c r="V318" s="244"/>
      <c r="W318" s="244"/>
      <c r="X318" s="244"/>
      <c r="Y318" s="244"/>
    </row>
    <row r="319" spans="1:25" ht="23.5" x14ac:dyDescent="0.3">
      <c r="A319" s="317" t="s">
        <v>112</v>
      </c>
      <c r="B319" s="749" t="s">
        <v>113</v>
      </c>
      <c r="C319" s="725"/>
      <c r="D319" s="725"/>
      <c r="E319" s="725"/>
      <c r="F319" s="725"/>
      <c r="G319" s="726"/>
      <c r="H319" s="305">
        <f>SUM(D320:D325)</f>
        <v>6</v>
      </c>
      <c r="I319" s="480">
        <f>COUNT(D320:D325)*2</f>
        <v>12</v>
      </c>
      <c r="J319" s="305">
        <f>H319*100/I319</f>
        <v>50</v>
      </c>
      <c r="K319" s="249"/>
      <c r="L319" s="244"/>
      <c r="M319" s="244"/>
      <c r="N319" s="244"/>
      <c r="O319" s="244"/>
      <c r="P319" s="244"/>
      <c r="Q319" s="244"/>
      <c r="R319" s="244"/>
      <c r="S319" s="244"/>
      <c r="T319" s="244"/>
      <c r="U319" s="244"/>
      <c r="V319" s="244"/>
      <c r="W319" s="244"/>
      <c r="X319" s="244"/>
      <c r="Y319" s="244"/>
    </row>
    <row r="320" spans="1:25" ht="45" x14ac:dyDescent="0.3">
      <c r="A320" s="314" t="s">
        <v>1566</v>
      </c>
      <c r="B320" s="261" t="s">
        <v>2077</v>
      </c>
      <c r="C320" s="259" t="s">
        <v>3925</v>
      </c>
      <c r="D320" s="260">
        <v>1</v>
      </c>
      <c r="E320" s="260" t="s">
        <v>188</v>
      </c>
      <c r="F320" s="261" t="s">
        <v>3926</v>
      </c>
      <c r="G320" s="558"/>
      <c r="H320" s="305"/>
      <c r="I320" s="480"/>
      <c r="J320" s="305"/>
      <c r="K320" s="249"/>
      <c r="L320" s="244"/>
      <c r="M320" s="244"/>
      <c r="N320" s="244"/>
      <c r="O320" s="244"/>
      <c r="P320" s="244"/>
      <c r="Q320" s="244"/>
      <c r="R320" s="244"/>
      <c r="S320" s="244"/>
      <c r="T320" s="244"/>
      <c r="U320" s="244"/>
      <c r="V320" s="244"/>
      <c r="W320" s="244"/>
      <c r="X320" s="244"/>
      <c r="Y320" s="244"/>
    </row>
    <row r="321" spans="1:25" ht="30" x14ac:dyDescent="0.3">
      <c r="A321" s="314"/>
      <c r="B321" s="261"/>
      <c r="C321" s="259" t="s">
        <v>856</v>
      </c>
      <c r="D321" s="260">
        <v>1</v>
      </c>
      <c r="E321" s="260" t="s">
        <v>188</v>
      </c>
      <c r="F321" s="261" t="s">
        <v>857</v>
      </c>
      <c r="G321" s="558"/>
      <c r="H321" s="305"/>
      <c r="I321" s="480"/>
      <c r="J321" s="305"/>
      <c r="K321" s="249"/>
      <c r="L321" s="244"/>
      <c r="M321" s="244"/>
      <c r="N321" s="244"/>
      <c r="O321" s="244"/>
      <c r="P321" s="244"/>
      <c r="Q321" s="244"/>
      <c r="R321" s="244"/>
      <c r="S321" s="244"/>
      <c r="T321" s="244"/>
      <c r="U321" s="244"/>
      <c r="V321" s="244"/>
      <c r="W321" s="244"/>
      <c r="X321" s="244"/>
      <c r="Y321" s="244"/>
    </row>
    <row r="322" spans="1:25" ht="30" x14ac:dyDescent="0.3">
      <c r="A322" s="314"/>
      <c r="B322" s="261"/>
      <c r="C322" s="259" t="s">
        <v>3927</v>
      </c>
      <c r="D322" s="260">
        <v>1</v>
      </c>
      <c r="E322" s="260" t="s">
        <v>188</v>
      </c>
      <c r="F322" s="261" t="s">
        <v>3928</v>
      </c>
      <c r="G322" s="558"/>
      <c r="H322" s="305"/>
      <c r="I322" s="480"/>
      <c r="J322" s="305"/>
      <c r="K322" s="249"/>
      <c r="L322" s="244"/>
      <c r="M322" s="244"/>
      <c r="N322" s="244"/>
      <c r="O322" s="244"/>
      <c r="P322" s="244"/>
      <c r="Q322" s="244"/>
      <c r="R322" s="244"/>
      <c r="S322" s="244"/>
      <c r="T322" s="244"/>
      <c r="U322" s="244"/>
      <c r="V322" s="244"/>
      <c r="W322" s="244"/>
      <c r="X322" s="244"/>
      <c r="Y322" s="244"/>
    </row>
    <row r="323" spans="1:25" ht="45" x14ac:dyDescent="0.3">
      <c r="A323" s="314" t="s">
        <v>1572</v>
      </c>
      <c r="B323" s="261" t="s">
        <v>1804</v>
      </c>
      <c r="C323" s="264" t="s">
        <v>861</v>
      </c>
      <c r="D323" s="260">
        <v>1</v>
      </c>
      <c r="E323" s="272" t="s">
        <v>245</v>
      </c>
      <c r="F323" s="261" t="s">
        <v>3929</v>
      </c>
      <c r="G323" s="558"/>
      <c r="H323" s="305"/>
      <c r="I323" s="480"/>
      <c r="J323" s="305"/>
      <c r="K323" s="249"/>
      <c r="L323" s="244"/>
      <c r="M323" s="244"/>
      <c r="N323" s="244"/>
      <c r="O323" s="244"/>
      <c r="P323" s="244"/>
      <c r="Q323" s="244"/>
      <c r="R323" s="244"/>
      <c r="S323" s="244"/>
      <c r="T323" s="244"/>
      <c r="U323" s="244"/>
      <c r="V323" s="244"/>
      <c r="W323" s="244"/>
      <c r="X323" s="244"/>
      <c r="Y323" s="244"/>
    </row>
    <row r="324" spans="1:25" ht="45" x14ac:dyDescent="0.3">
      <c r="A324" s="314"/>
      <c r="B324" s="261"/>
      <c r="C324" s="259" t="s">
        <v>3930</v>
      </c>
      <c r="D324" s="260">
        <v>1</v>
      </c>
      <c r="E324" s="272" t="s">
        <v>245</v>
      </c>
      <c r="F324" s="261" t="s">
        <v>3931</v>
      </c>
      <c r="G324" s="561"/>
      <c r="H324" s="305"/>
      <c r="I324" s="480"/>
      <c r="J324" s="305"/>
      <c r="K324" s="249"/>
      <c r="L324" s="244"/>
      <c r="M324" s="244"/>
      <c r="N324" s="244"/>
      <c r="O324" s="244"/>
      <c r="P324" s="244"/>
      <c r="Q324" s="244"/>
      <c r="R324" s="244"/>
      <c r="S324" s="244"/>
      <c r="T324" s="244"/>
      <c r="U324" s="244"/>
      <c r="V324" s="244"/>
      <c r="W324" s="244"/>
      <c r="X324" s="244"/>
      <c r="Y324" s="244"/>
    </row>
    <row r="325" spans="1:25" ht="30" x14ac:dyDescent="0.3">
      <c r="A325" s="314"/>
      <c r="B325" s="261"/>
      <c r="C325" s="259" t="s">
        <v>3932</v>
      </c>
      <c r="D325" s="260">
        <v>1</v>
      </c>
      <c r="E325" s="272" t="s">
        <v>245</v>
      </c>
      <c r="F325" s="261" t="s">
        <v>1805</v>
      </c>
      <c r="G325" s="558"/>
      <c r="H325" s="305"/>
      <c r="I325" s="480"/>
      <c r="J325" s="305"/>
      <c r="K325" s="249"/>
      <c r="L325" s="244"/>
      <c r="M325" s="244"/>
      <c r="N325" s="244"/>
      <c r="O325" s="244"/>
      <c r="P325" s="244"/>
      <c r="Q325" s="244"/>
      <c r="R325" s="244"/>
      <c r="S325" s="244"/>
      <c r="T325" s="244"/>
      <c r="U325" s="244"/>
      <c r="V325" s="244"/>
      <c r="W325" s="244"/>
      <c r="X325" s="244"/>
      <c r="Y325" s="244"/>
    </row>
    <row r="326" spans="1:25" ht="23.5" x14ac:dyDescent="0.3">
      <c r="A326" s="317" t="s">
        <v>114</v>
      </c>
      <c r="B326" s="749" t="s">
        <v>869</v>
      </c>
      <c r="C326" s="725"/>
      <c r="D326" s="725"/>
      <c r="E326" s="725"/>
      <c r="F326" s="725"/>
      <c r="G326" s="726"/>
      <c r="H326" s="305">
        <f>SUM(D327:D331)</f>
        <v>5</v>
      </c>
      <c r="I326" s="480">
        <f>COUNT(D327:D331)*2</f>
        <v>10</v>
      </c>
      <c r="J326" s="305">
        <f>H326*100/I326</f>
        <v>50</v>
      </c>
      <c r="K326" s="249"/>
      <c r="L326" s="244"/>
      <c r="M326" s="244"/>
      <c r="N326" s="244"/>
      <c r="O326" s="244"/>
      <c r="P326" s="244"/>
      <c r="Q326" s="244"/>
      <c r="R326" s="244"/>
      <c r="S326" s="244"/>
      <c r="T326" s="244"/>
      <c r="U326" s="244"/>
      <c r="V326" s="244"/>
      <c r="W326" s="244"/>
      <c r="X326" s="244"/>
      <c r="Y326" s="244"/>
    </row>
    <row r="327" spans="1:25" ht="30" x14ac:dyDescent="0.3">
      <c r="A327" s="314" t="s">
        <v>1573</v>
      </c>
      <c r="B327" s="261" t="s">
        <v>871</v>
      </c>
      <c r="C327" s="259" t="s">
        <v>2131</v>
      </c>
      <c r="D327" s="260">
        <v>1</v>
      </c>
      <c r="E327" s="260" t="s">
        <v>218</v>
      </c>
      <c r="F327" s="261"/>
      <c r="G327" s="558"/>
      <c r="H327" s="305"/>
      <c r="I327" s="480"/>
      <c r="J327" s="305"/>
      <c r="K327" s="249"/>
      <c r="L327" s="244"/>
      <c r="M327" s="244"/>
      <c r="N327" s="244"/>
      <c r="O327" s="244"/>
      <c r="P327" s="244"/>
      <c r="Q327" s="244"/>
      <c r="R327" s="244"/>
      <c r="S327" s="244"/>
      <c r="T327" s="244"/>
      <c r="U327" s="244"/>
      <c r="V327" s="244"/>
      <c r="W327" s="244"/>
      <c r="X327" s="244"/>
      <c r="Y327" s="244"/>
    </row>
    <row r="328" spans="1:25" ht="30" x14ac:dyDescent="0.3">
      <c r="A328" s="314" t="s">
        <v>1577</v>
      </c>
      <c r="B328" s="261" t="s">
        <v>1806</v>
      </c>
      <c r="C328" s="259" t="s">
        <v>3933</v>
      </c>
      <c r="D328" s="260">
        <v>1</v>
      </c>
      <c r="E328" s="260" t="s">
        <v>245</v>
      </c>
      <c r="F328" s="261" t="s">
        <v>3934</v>
      </c>
      <c r="G328" s="558"/>
      <c r="H328" s="305"/>
      <c r="I328" s="480"/>
      <c r="J328" s="305"/>
      <c r="K328" s="249"/>
      <c r="L328" s="244"/>
      <c r="M328" s="244"/>
      <c r="N328" s="244"/>
      <c r="O328" s="244"/>
      <c r="P328" s="244"/>
      <c r="Q328" s="244"/>
      <c r="R328" s="244"/>
      <c r="S328" s="244"/>
      <c r="T328" s="244"/>
      <c r="U328" s="244"/>
      <c r="V328" s="244"/>
      <c r="W328" s="244"/>
      <c r="X328" s="244"/>
      <c r="Y328" s="244"/>
    </row>
    <row r="329" spans="1:25" ht="30" x14ac:dyDescent="0.3">
      <c r="A329" s="314" t="s">
        <v>1579</v>
      </c>
      <c r="B329" s="261" t="s">
        <v>1807</v>
      </c>
      <c r="C329" s="259" t="s">
        <v>3935</v>
      </c>
      <c r="D329" s="260">
        <v>1</v>
      </c>
      <c r="E329" s="271" t="s">
        <v>388</v>
      </c>
      <c r="F329" s="261" t="s">
        <v>3936</v>
      </c>
      <c r="G329" s="558"/>
      <c r="H329" s="305"/>
      <c r="I329" s="480"/>
      <c r="J329" s="305"/>
      <c r="K329" s="249"/>
      <c r="L329" s="244"/>
      <c r="M329" s="244"/>
      <c r="N329" s="244"/>
      <c r="O329" s="244"/>
      <c r="P329" s="244"/>
      <c r="Q329" s="244"/>
      <c r="R329" s="244"/>
      <c r="S329" s="244"/>
      <c r="T329" s="244"/>
      <c r="U329" s="244"/>
      <c r="V329" s="244"/>
      <c r="W329" s="244"/>
      <c r="X329" s="244"/>
      <c r="Y329" s="244"/>
    </row>
    <row r="330" spans="1:25" ht="30" x14ac:dyDescent="0.3">
      <c r="A330" s="314"/>
      <c r="B330" s="261"/>
      <c r="C330" s="259" t="s">
        <v>1582</v>
      </c>
      <c r="D330" s="260">
        <v>1</v>
      </c>
      <c r="E330" s="260" t="s">
        <v>388</v>
      </c>
      <c r="F330" s="261" t="s">
        <v>1583</v>
      </c>
      <c r="G330" s="558"/>
      <c r="H330" s="305"/>
      <c r="I330" s="480"/>
      <c r="J330" s="305"/>
      <c r="K330" s="249"/>
      <c r="L330" s="244"/>
      <c r="M330" s="244"/>
      <c r="N330" s="244"/>
      <c r="O330" s="244"/>
      <c r="P330" s="244"/>
      <c r="Q330" s="244"/>
      <c r="R330" s="244"/>
      <c r="S330" s="244"/>
      <c r="T330" s="244"/>
      <c r="U330" s="244"/>
      <c r="V330" s="244"/>
      <c r="W330" s="244"/>
      <c r="X330" s="244"/>
      <c r="Y330" s="244"/>
    </row>
    <row r="331" spans="1:25" ht="60" x14ac:dyDescent="0.3">
      <c r="A331" s="314"/>
      <c r="B331" s="261"/>
      <c r="C331" s="259" t="s">
        <v>3937</v>
      </c>
      <c r="D331" s="260">
        <v>1</v>
      </c>
      <c r="E331" s="260" t="s">
        <v>245</v>
      </c>
      <c r="F331" s="261" t="s">
        <v>3938</v>
      </c>
      <c r="G331" s="558"/>
      <c r="H331" s="305"/>
      <c r="I331" s="480"/>
      <c r="J331" s="305"/>
      <c r="K331" s="249"/>
      <c r="L331" s="244"/>
      <c r="M331" s="244"/>
      <c r="N331" s="244"/>
      <c r="O331" s="244"/>
      <c r="P331" s="244"/>
      <c r="Q331" s="244"/>
      <c r="R331" s="244"/>
      <c r="S331" s="244"/>
      <c r="T331" s="244"/>
      <c r="U331" s="244"/>
      <c r="V331" s="244"/>
      <c r="W331" s="244"/>
      <c r="X331" s="244"/>
      <c r="Y331" s="244"/>
    </row>
    <row r="332" spans="1:25" ht="23.5" x14ac:dyDescent="0.3">
      <c r="A332" s="317" t="s">
        <v>116</v>
      </c>
      <c r="B332" s="749" t="s">
        <v>1810</v>
      </c>
      <c r="C332" s="725"/>
      <c r="D332" s="725"/>
      <c r="E332" s="725"/>
      <c r="F332" s="725"/>
      <c r="G332" s="726"/>
      <c r="H332" s="305">
        <f>SUM(D333:D340)</f>
        <v>8</v>
      </c>
      <c r="I332" s="480">
        <f>COUNT(D333:D340)*2</f>
        <v>16</v>
      </c>
      <c r="J332" s="305">
        <f>H332*100/I332</f>
        <v>50</v>
      </c>
      <c r="K332" s="249"/>
      <c r="L332" s="244"/>
      <c r="M332" s="244"/>
      <c r="N332" s="244"/>
      <c r="O332" s="244"/>
      <c r="P332" s="244"/>
      <c r="Q332" s="244"/>
      <c r="R332" s="244"/>
      <c r="S332" s="244"/>
      <c r="T332" s="244"/>
      <c r="U332" s="244"/>
      <c r="V332" s="244"/>
      <c r="W332" s="244"/>
      <c r="X332" s="244"/>
      <c r="Y332" s="244"/>
    </row>
    <row r="333" spans="1:25" ht="45" x14ac:dyDescent="0.3">
      <c r="A333" s="314" t="s">
        <v>1584</v>
      </c>
      <c r="B333" s="261" t="s">
        <v>1811</v>
      </c>
      <c r="C333" s="259" t="s">
        <v>3939</v>
      </c>
      <c r="D333" s="260">
        <v>1</v>
      </c>
      <c r="E333" s="260" t="s">
        <v>218</v>
      </c>
      <c r="F333" s="259" t="s">
        <v>4119</v>
      </c>
      <c r="G333" s="558"/>
      <c r="H333" s="305"/>
      <c r="I333" s="480"/>
      <c r="J333" s="305"/>
      <c r="K333" s="249"/>
      <c r="L333" s="244"/>
      <c r="M333" s="244"/>
      <c r="N333" s="244"/>
      <c r="O333" s="244"/>
      <c r="P333" s="244"/>
      <c r="Q333" s="244"/>
      <c r="R333" s="244"/>
      <c r="S333" s="244"/>
      <c r="T333" s="244"/>
      <c r="U333" s="244"/>
      <c r="V333" s="244"/>
      <c r="W333" s="244"/>
      <c r="X333" s="244"/>
      <c r="Y333" s="244"/>
    </row>
    <row r="334" spans="1:25" ht="75" x14ac:dyDescent="0.3">
      <c r="A334" s="314"/>
      <c r="B334" s="261"/>
      <c r="C334" s="259" t="s">
        <v>3940</v>
      </c>
      <c r="D334" s="260">
        <v>1</v>
      </c>
      <c r="E334" s="260" t="s">
        <v>245</v>
      </c>
      <c r="F334" s="259" t="s">
        <v>4303</v>
      </c>
      <c r="G334" s="558"/>
      <c r="H334" s="305"/>
      <c r="I334" s="480"/>
      <c r="J334" s="305"/>
      <c r="K334" s="249"/>
      <c r="L334" s="244"/>
      <c r="M334" s="244"/>
      <c r="N334" s="244"/>
      <c r="O334" s="244"/>
      <c r="P334" s="244"/>
      <c r="Q334" s="244"/>
      <c r="R334" s="244"/>
      <c r="S334" s="244"/>
      <c r="T334" s="244"/>
      <c r="U334" s="244"/>
      <c r="V334" s="244"/>
      <c r="W334" s="244"/>
      <c r="X334" s="244"/>
      <c r="Y334" s="244"/>
    </row>
    <row r="335" spans="1:25" ht="60" x14ac:dyDescent="0.3">
      <c r="A335" s="314"/>
      <c r="B335" s="261"/>
      <c r="C335" s="259" t="s">
        <v>3941</v>
      </c>
      <c r="D335" s="260">
        <v>1</v>
      </c>
      <c r="E335" s="260" t="s">
        <v>218</v>
      </c>
      <c r="F335" s="259" t="s">
        <v>4385</v>
      </c>
      <c r="G335" s="558"/>
      <c r="H335" s="305"/>
      <c r="I335" s="480"/>
      <c r="J335" s="305"/>
      <c r="K335" s="249"/>
      <c r="L335" s="244"/>
      <c r="M335" s="244"/>
      <c r="N335" s="244"/>
      <c r="O335" s="244"/>
      <c r="P335" s="244"/>
      <c r="Q335" s="244"/>
      <c r="R335" s="244"/>
      <c r="S335" s="244"/>
      <c r="T335" s="244"/>
      <c r="U335" s="244"/>
      <c r="V335" s="244"/>
      <c r="W335" s="244"/>
      <c r="X335" s="244"/>
      <c r="Y335" s="244"/>
    </row>
    <row r="336" spans="1:25" ht="30" x14ac:dyDescent="0.3">
      <c r="A336" s="314"/>
      <c r="B336" s="261"/>
      <c r="C336" s="259" t="s">
        <v>898</v>
      </c>
      <c r="D336" s="260">
        <v>1</v>
      </c>
      <c r="E336" s="260" t="s">
        <v>218</v>
      </c>
      <c r="F336" s="259" t="s">
        <v>4037</v>
      </c>
      <c r="G336" s="558"/>
      <c r="H336" s="305"/>
      <c r="I336" s="480"/>
      <c r="J336" s="305"/>
      <c r="K336" s="249"/>
      <c r="L336" s="244"/>
      <c r="M336" s="244"/>
      <c r="N336" s="244"/>
      <c r="O336" s="244"/>
      <c r="P336" s="244"/>
      <c r="Q336" s="244"/>
      <c r="R336" s="244"/>
      <c r="S336" s="244"/>
      <c r="T336" s="244"/>
      <c r="U336" s="244"/>
      <c r="V336" s="244"/>
      <c r="W336" s="244"/>
      <c r="X336" s="244"/>
      <c r="Y336" s="244"/>
    </row>
    <row r="337" spans="1:25" ht="45" x14ac:dyDescent="0.3">
      <c r="A337" s="314" t="s">
        <v>1585</v>
      </c>
      <c r="B337" s="261" t="s">
        <v>2079</v>
      </c>
      <c r="C337" s="259" t="s">
        <v>4302</v>
      </c>
      <c r="D337" s="260">
        <v>1</v>
      </c>
      <c r="E337" s="260" t="s">
        <v>218</v>
      </c>
      <c r="F337" s="261" t="s">
        <v>4301</v>
      </c>
      <c r="G337" s="558"/>
      <c r="H337" s="305"/>
      <c r="I337" s="480"/>
      <c r="J337" s="305"/>
      <c r="K337" s="249"/>
      <c r="L337" s="244"/>
      <c r="M337" s="244"/>
      <c r="N337" s="244"/>
      <c r="O337" s="244"/>
      <c r="P337" s="244"/>
      <c r="Q337" s="244"/>
      <c r="R337" s="244"/>
      <c r="S337" s="244"/>
      <c r="T337" s="244"/>
      <c r="U337" s="244"/>
      <c r="V337" s="244"/>
      <c r="W337" s="244"/>
      <c r="X337" s="244"/>
      <c r="Y337" s="244"/>
    </row>
    <row r="338" spans="1:25" ht="45" x14ac:dyDescent="0.3">
      <c r="A338" s="314"/>
      <c r="B338" s="261"/>
      <c r="C338" s="259" t="s">
        <v>4300</v>
      </c>
      <c r="D338" s="260">
        <v>1</v>
      </c>
      <c r="E338" s="260" t="s">
        <v>245</v>
      </c>
      <c r="F338" s="261" t="s">
        <v>3942</v>
      </c>
      <c r="G338" s="558"/>
      <c r="H338" s="305"/>
      <c r="I338" s="480"/>
      <c r="J338" s="305"/>
      <c r="K338" s="249"/>
      <c r="L338" s="244"/>
      <c r="M338" s="244"/>
      <c r="N338" s="244"/>
      <c r="O338" s="244"/>
      <c r="P338" s="244"/>
      <c r="Q338" s="244"/>
      <c r="R338" s="244"/>
      <c r="S338" s="244"/>
      <c r="T338" s="244"/>
      <c r="U338" s="244"/>
      <c r="V338" s="244"/>
      <c r="W338" s="244"/>
      <c r="X338" s="244"/>
      <c r="Y338" s="244"/>
    </row>
    <row r="339" spans="1:25" ht="45" x14ac:dyDescent="0.3">
      <c r="A339" s="314"/>
      <c r="B339" s="261"/>
      <c r="C339" s="261" t="s">
        <v>4299</v>
      </c>
      <c r="D339" s="260">
        <v>1</v>
      </c>
      <c r="E339" s="260" t="s">
        <v>218</v>
      </c>
      <c r="F339" s="261" t="s">
        <v>3943</v>
      </c>
      <c r="G339" s="558"/>
      <c r="H339" s="305"/>
      <c r="I339" s="480"/>
      <c r="J339" s="305"/>
      <c r="K339" s="249"/>
      <c r="L339" s="244"/>
      <c r="M339" s="244"/>
      <c r="N339" s="244"/>
      <c r="O339" s="244"/>
      <c r="P339" s="244"/>
      <c r="Q339" s="244"/>
      <c r="R339" s="244"/>
      <c r="S339" s="244"/>
      <c r="T339" s="244"/>
      <c r="U339" s="244"/>
      <c r="V339" s="244"/>
      <c r="W339" s="244"/>
      <c r="X339" s="244"/>
      <c r="Y339" s="244"/>
    </row>
    <row r="340" spans="1:25" ht="30" x14ac:dyDescent="0.3">
      <c r="A340" s="314" t="s">
        <v>1589</v>
      </c>
      <c r="B340" s="261" t="s">
        <v>1812</v>
      </c>
      <c r="C340" s="259" t="s">
        <v>915</v>
      </c>
      <c r="D340" s="260">
        <v>1</v>
      </c>
      <c r="E340" s="268" t="s">
        <v>488</v>
      </c>
      <c r="F340" s="261" t="s">
        <v>3944</v>
      </c>
      <c r="G340" s="558"/>
      <c r="H340" s="305"/>
      <c r="I340" s="480"/>
      <c r="J340" s="305"/>
      <c r="K340" s="249"/>
      <c r="L340" s="244"/>
      <c r="M340" s="244"/>
      <c r="N340" s="244"/>
      <c r="O340" s="244"/>
      <c r="P340" s="244"/>
      <c r="Q340" s="244"/>
      <c r="R340" s="244"/>
      <c r="S340" s="244"/>
      <c r="T340" s="244"/>
      <c r="U340" s="244"/>
      <c r="V340" s="244"/>
      <c r="W340" s="244"/>
      <c r="X340" s="244"/>
      <c r="Y340" s="244"/>
    </row>
    <row r="341" spans="1:25" ht="23.5" x14ac:dyDescent="0.3">
      <c r="A341" s="314"/>
      <c r="B341" s="747" t="s">
        <v>1591</v>
      </c>
      <c r="C341" s="725"/>
      <c r="D341" s="725"/>
      <c r="E341" s="725"/>
      <c r="F341" s="725"/>
      <c r="G341" s="726"/>
      <c r="H341" s="305">
        <f>H342+H344+H348+H355+H370+H382+H385+H388+H374</f>
        <v>39</v>
      </c>
      <c r="I341" s="480">
        <f>I342+I344+I348+I355+I370+I382+I385+I388+I374</f>
        <v>78</v>
      </c>
      <c r="J341" s="305">
        <f t="shared" ref="J341:J342" si="7">H341*100/I341</f>
        <v>50</v>
      </c>
      <c r="K341" s="249"/>
      <c r="L341" s="244"/>
      <c r="M341" s="244"/>
      <c r="N341" s="244"/>
      <c r="O341" s="244"/>
      <c r="P341" s="244"/>
      <c r="Q341" s="244"/>
      <c r="R341" s="244"/>
      <c r="S341" s="244"/>
      <c r="T341" s="244"/>
      <c r="U341" s="244"/>
      <c r="V341" s="244"/>
      <c r="W341" s="244"/>
      <c r="X341" s="244"/>
      <c r="Y341" s="244"/>
    </row>
    <row r="342" spans="1:25" ht="23.5" x14ac:dyDescent="0.3">
      <c r="A342" s="316" t="s">
        <v>119</v>
      </c>
      <c r="B342" s="749" t="s">
        <v>120</v>
      </c>
      <c r="C342" s="725"/>
      <c r="D342" s="725"/>
      <c r="E342" s="725"/>
      <c r="F342" s="725"/>
      <c r="G342" s="726"/>
      <c r="H342" s="305">
        <f>SUM(D343)</f>
        <v>1</v>
      </c>
      <c r="I342" s="480">
        <f>COUNT(D343)*2</f>
        <v>2</v>
      </c>
      <c r="J342" s="305">
        <f t="shared" si="7"/>
        <v>50</v>
      </c>
      <c r="K342" s="249"/>
      <c r="L342" s="244"/>
      <c r="M342" s="244"/>
      <c r="N342" s="244"/>
      <c r="O342" s="244"/>
      <c r="P342" s="244"/>
      <c r="Q342" s="244"/>
      <c r="R342" s="244"/>
      <c r="S342" s="244"/>
      <c r="T342" s="244"/>
      <c r="U342" s="244"/>
      <c r="V342" s="244"/>
      <c r="W342" s="244"/>
      <c r="X342" s="244"/>
      <c r="Y342" s="244"/>
    </row>
    <row r="343" spans="1:25" ht="30" x14ac:dyDescent="0.3">
      <c r="A343" s="317" t="s">
        <v>1592</v>
      </c>
      <c r="B343" s="261" t="s">
        <v>1593</v>
      </c>
      <c r="C343" s="259" t="s">
        <v>3945</v>
      </c>
      <c r="D343" s="260">
        <v>1</v>
      </c>
      <c r="E343" s="260" t="s">
        <v>388</v>
      </c>
      <c r="F343" s="261" t="s">
        <v>3946</v>
      </c>
      <c r="G343" s="550"/>
      <c r="H343" s="305"/>
      <c r="I343" s="480"/>
      <c r="J343" s="305"/>
      <c r="K343" s="249"/>
      <c r="L343" s="244"/>
      <c r="M343" s="244"/>
      <c r="N343" s="244"/>
      <c r="O343" s="244"/>
      <c r="P343" s="244"/>
      <c r="Q343" s="244"/>
      <c r="R343" s="244"/>
      <c r="S343" s="244"/>
      <c r="T343" s="244"/>
      <c r="U343" s="244"/>
      <c r="V343" s="244"/>
      <c r="W343" s="244"/>
      <c r="X343" s="244"/>
      <c r="Y343" s="244"/>
    </row>
    <row r="344" spans="1:25" ht="23.5" x14ac:dyDescent="0.3">
      <c r="A344" s="316" t="s">
        <v>121</v>
      </c>
      <c r="B344" s="749" t="s">
        <v>122</v>
      </c>
      <c r="C344" s="725"/>
      <c r="D344" s="725"/>
      <c r="E344" s="725"/>
      <c r="F344" s="725"/>
      <c r="G344" s="726"/>
      <c r="H344" s="305">
        <f>SUM(D345:D347)</f>
        <v>3</v>
      </c>
      <c r="I344" s="480">
        <f>COUNT(D345:D347)*2</f>
        <v>6</v>
      </c>
      <c r="J344" s="305">
        <f>H344*100/I344</f>
        <v>50</v>
      </c>
      <c r="K344" s="249"/>
      <c r="L344" s="244"/>
      <c r="M344" s="244"/>
      <c r="N344" s="244"/>
      <c r="O344" s="244"/>
      <c r="P344" s="244"/>
      <c r="Q344" s="244"/>
      <c r="R344" s="244"/>
      <c r="S344" s="244"/>
      <c r="T344" s="244"/>
      <c r="U344" s="244"/>
      <c r="V344" s="244"/>
      <c r="W344" s="244"/>
      <c r="X344" s="244"/>
      <c r="Y344" s="244"/>
    </row>
    <row r="345" spans="1:25" ht="30" x14ac:dyDescent="0.3">
      <c r="A345" s="317" t="s">
        <v>1597</v>
      </c>
      <c r="B345" s="261" t="s">
        <v>2083</v>
      </c>
      <c r="C345" s="261" t="s">
        <v>3947</v>
      </c>
      <c r="D345" s="260">
        <v>1</v>
      </c>
      <c r="E345" s="260" t="s">
        <v>563</v>
      </c>
      <c r="F345" s="265"/>
      <c r="G345" s="550"/>
      <c r="H345" s="305"/>
      <c r="I345" s="480"/>
      <c r="J345" s="305"/>
      <c r="K345" s="249"/>
      <c r="L345" s="244"/>
      <c r="M345" s="244"/>
      <c r="N345" s="244"/>
      <c r="O345" s="244"/>
      <c r="P345" s="244"/>
      <c r="Q345" s="244"/>
      <c r="R345" s="244"/>
      <c r="S345" s="244"/>
      <c r="T345" s="244"/>
      <c r="U345" s="244"/>
      <c r="V345" s="244"/>
      <c r="W345" s="244"/>
      <c r="X345" s="244"/>
      <c r="Y345" s="244"/>
    </row>
    <row r="346" spans="1:25" ht="30" x14ac:dyDescent="0.3">
      <c r="A346" s="317" t="s">
        <v>3948</v>
      </c>
      <c r="B346" s="261" t="s">
        <v>3949</v>
      </c>
      <c r="C346" s="261" t="s">
        <v>3950</v>
      </c>
      <c r="D346" s="260">
        <v>1</v>
      </c>
      <c r="E346" s="260" t="s">
        <v>563</v>
      </c>
      <c r="F346" s="265"/>
      <c r="G346" s="550"/>
      <c r="H346" s="305"/>
      <c r="I346" s="480"/>
      <c r="J346" s="305"/>
      <c r="K346" s="249"/>
      <c r="L346" s="244"/>
      <c r="M346" s="244"/>
      <c r="N346" s="244"/>
      <c r="O346" s="244"/>
      <c r="P346" s="244"/>
      <c r="Q346" s="244"/>
      <c r="R346" s="244"/>
      <c r="S346" s="244"/>
      <c r="T346" s="244"/>
      <c r="U346" s="244"/>
      <c r="V346" s="244"/>
      <c r="W346" s="244"/>
      <c r="X346" s="244"/>
      <c r="Y346" s="244"/>
    </row>
    <row r="347" spans="1:25" ht="30" x14ac:dyDescent="0.3">
      <c r="A347" s="317" t="s">
        <v>3951</v>
      </c>
      <c r="B347" s="261" t="s">
        <v>3952</v>
      </c>
      <c r="C347" s="261" t="s">
        <v>3953</v>
      </c>
      <c r="D347" s="260">
        <v>1</v>
      </c>
      <c r="E347" s="260" t="s">
        <v>563</v>
      </c>
      <c r="F347" s="265"/>
      <c r="G347" s="550"/>
      <c r="H347" s="305"/>
      <c r="I347" s="480"/>
      <c r="J347" s="305"/>
      <c r="K347" s="249"/>
      <c r="L347" s="244"/>
      <c r="M347" s="244"/>
      <c r="N347" s="244"/>
      <c r="O347" s="244"/>
      <c r="P347" s="244"/>
      <c r="Q347" s="244"/>
      <c r="R347" s="244"/>
      <c r="S347" s="244"/>
      <c r="T347" s="244"/>
      <c r="U347" s="244"/>
      <c r="V347" s="244"/>
      <c r="W347" s="244"/>
      <c r="X347" s="244"/>
      <c r="Y347" s="244"/>
    </row>
    <row r="348" spans="1:25" ht="23.5" x14ac:dyDescent="0.3">
      <c r="A348" s="317" t="s">
        <v>123</v>
      </c>
      <c r="B348" s="749" t="s">
        <v>4556</v>
      </c>
      <c r="C348" s="725"/>
      <c r="D348" s="725"/>
      <c r="E348" s="725"/>
      <c r="F348" s="725"/>
      <c r="G348" s="726"/>
      <c r="H348" s="305">
        <f>SUM(D349:D354)</f>
        <v>6</v>
      </c>
      <c r="I348" s="480">
        <f>COUNT(D349:D354)*2</f>
        <v>12</v>
      </c>
      <c r="J348" s="305">
        <f>H348*100/I348</f>
        <v>50</v>
      </c>
      <c r="K348" s="249"/>
      <c r="L348" s="244"/>
      <c r="M348" s="244"/>
      <c r="N348" s="244"/>
      <c r="O348" s="244"/>
      <c r="P348" s="244"/>
      <c r="Q348" s="244"/>
      <c r="R348" s="244"/>
      <c r="S348" s="244"/>
      <c r="T348" s="244"/>
      <c r="U348" s="244"/>
      <c r="V348" s="244"/>
      <c r="W348" s="244"/>
      <c r="X348" s="244"/>
      <c r="Y348" s="244"/>
    </row>
    <row r="349" spans="1:25" ht="75" x14ac:dyDescent="0.3">
      <c r="A349" s="314" t="s">
        <v>1600</v>
      </c>
      <c r="B349" s="261" t="s">
        <v>1813</v>
      </c>
      <c r="C349" s="259" t="s">
        <v>3954</v>
      </c>
      <c r="D349" s="260">
        <v>1</v>
      </c>
      <c r="E349" s="260" t="s">
        <v>388</v>
      </c>
      <c r="F349" s="261" t="s">
        <v>4386</v>
      </c>
      <c r="G349" s="550"/>
      <c r="H349" s="305"/>
      <c r="I349" s="480"/>
      <c r="J349" s="305"/>
      <c r="K349" s="249"/>
      <c r="L349" s="244"/>
      <c r="M349" s="244"/>
      <c r="N349" s="244"/>
      <c r="O349" s="244"/>
      <c r="P349" s="244"/>
      <c r="Q349" s="244"/>
      <c r="R349" s="244"/>
      <c r="S349" s="244"/>
      <c r="T349" s="244"/>
      <c r="U349" s="244"/>
      <c r="V349" s="244"/>
      <c r="W349" s="244"/>
      <c r="X349" s="244"/>
      <c r="Y349" s="244"/>
    </row>
    <row r="350" spans="1:25" ht="30" x14ac:dyDescent="0.3">
      <c r="A350" s="333" t="s">
        <v>1603</v>
      </c>
      <c r="B350" s="261" t="s">
        <v>928</v>
      </c>
      <c r="C350" s="261" t="s">
        <v>4210</v>
      </c>
      <c r="D350" s="260">
        <v>1</v>
      </c>
      <c r="E350" s="260" t="s">
        <v>247</v>
      </c>
      <c r="F350" s="261" t="s">
        <v>4297</v>
      </c>
      <c r="G350" s="550"/>
      <c r="H350" s="305"/>
      <c r="I350" s="480"/>
      <c r="J350" s="305"/>
      <c r="K350" s="249"/>
      <c r="L350" s="244"/>
      <c r="M350" s="244"/>
      <c r="N350" s="244"/>
      <c r="O350" s="244"/>
      <c r="P350" s="244"/>
      <c r="Q350" s="244"/>
      <c r="R350" s="244"/>
      <c r="S350" s="244"/>
      <c r="T350" s="244"/>
      <c r="U350" s="244"/>
      <c r="V350" s="244"/>
      <c r="W350" s="244"/>
      <c r="X350" s="244"/>
      <c r="Y350" s="244"/>
    </row>
    <row r="351" spans="1:25" ht="30" x14ac:dyDescent="0.3">
      <c r="A351" s="333"/>
      <c r="B351" s="261"/>
      <c r="C351" s="259" t="s">
        <v>929</v>
      </c>
      <c r="D351" s="260">
        <v>1</v>
      </c>
      <c r="E351" s="260" t="s">
        <v>388</v>
      </c>
      <c r="F351" s="259" t="s">
        <v>930</v>
      </c>
      <c r="G351" s="556"/>
      <c r="H351" s="305"/>
      <c r="I351" s="480"/>
      <c r="J351" s="305"/>
      <c r="K351" s="249"/>
      <c r="L351" s="244"/>
      <c r="M351" s="244"/>
      <c r="N351" s="244"/>
      <c r="O351" s="244"/>
      <c r="P351" s="244"/>
      <c r="Q351" s="244"/>
      <c r="R351" s="244"/>
      <c r="S351" s="244"/>
      <c r="T351" s="244"/>
      <c r="U351" s="244"/>
      <c r="V351" s="244"/>
      <c r="W351" s="244"/>
      <c r="X351" s="244"/>
      <c r="Y351" s="244"/>
    </row>
    <row r="352" spans="1:25" ht="45" x14ac:dyDescent="0.3">
      <c r="A352" s="333"/>
      <c r="B352" s="261"/>
      <c r="C352" s="259" t="s">
        <v>4258</v>
      </c>
      <c r="D352" s="260">
        <v>1</v>
      </c>
      <c r="E352" s="260" t="s">
        <v>563</v>
      </c>
      <c r="F352" s="259" t="s">
        <v>4259</v>
      </c>
      <c r="G352" s="556"/>
      <c r="H352" s="305"/>
      <c r="I352" s="480"/>
      <c r="J352" s="305"/>
      <c r="K352" s="249"/>
      <c r="L352" s="244"/>
      <c r="M352" s="244"/>
      <c r="N352" s="244"/>
      <c r="O352" s="244"/>
      <c r="P352" s="244"/>
      <c r="Q352" s="244"/>
      <c r="R352" s="244"/>
      <c r="S352" s="244"/>
      <c r="T352" s="244"/>
      <c r="U352" s="244"/>
      <c r="V352" s="244"/>
      <c r="W352" s="244"/>
      <c r="X352" s="244"/>
      <c r="Y352" s="244"/>
    </row>
    <row r="353" spans="1:25" ht="30" x14ac:dyDescent="0.3">
      <c r="A353" s="333" t="s">
        <v>4213</v>
      </c>
      <c r="B353" s="261" t="s">
        <v>4260</v>
      </c>
      <c r="C353" s="259" t="s">
        <v>4261</v>
      </c>
      <c r="D353" s="260">
        <v>1</v>
      </c>
      <c r="E353" s="260" t="s">
        <v>563</v>
      </c>
      <c r="F353" s="259" t="s">
        <v>4217</v>
      </c>
      <c r="G353" s="556"/>
      <c r="H353" s="305"/>
      <c r="I353" s="480"/>
      <c r="J353" s="305"/>
      <c r="K353" s="249"/>
      <c r="L353" s="244"/>
      <c r="M353" s="244"/>
      <c r="N353" s="244"/>
      <c r="O353" s="244"/>
      <c r="P353" s="244"/>
      <c r="Q353" s="244"/>
      <c r="R353" s="244"/>
      <c r="S353" s="244"/>
      <c r="T353" s="244"/>
      <c r="U353" s="244"/>
      <c r="V353" s="244"/>
      <c r="W353" s="244"/>
      <c r="X353" s="244"/>
      <c r="Y353" s="244"/>
    </row>
    <row r="354" spans="1:25" ht="45" x14ac:dyDescent="0.3">
      <c r="A354" s="333" t="s">
        <v>4214</v>
      </c>
      <c r="B354" s="261" t="s">
        <v>4218</v>
      </c>
      <c r="C354" s="259" t="s">
        <v>4298</v>
      </c>
      <c r="D354" s="260">
        <v>1</v>
      </c>
      <c r="E354" s="260" t="s">
        <v>388</v>
      </c>
      <c r="F354" s="259" t="s">
        <v>4263</v>
      </c>
      <c r="G354" s="556"/>
      <c r="H354" s="305"/>
      <c r="I354" s="480"/>
      <c r="J354" s="305"/>
      <c r="K354" s="249"/>
      <c r="L354" s="244"/>
      <c r="M354" s="244"/>
      <c r="N354" s="244"/>
      <c r="O354" s="244"/>
      <c r="P354" s="244"/>
      <c r="Q354" s="244"/>
      <c r="R354" s="244"/>
      <c r="S354" s="244"/>
      <c r="T354" s="244"/>
      <c r="U354" s="244"/>
      <c r="V354" s="244"/>
      <c r="W354" s="244"/>
      <c r="X354" s="244"/>
      <c r="Y354" s="244"/>
    </row>
    <row r="355" spans="1:25" ht="23.5" x14ac:dyDescent="0.3">
      <c r="A355" s="317" t="s">
        <v>124</v>
      </c>
      <c r="B355" s="749" t="s">
        <v>1815</v>
      </c>
      <c r="C355" s="725"/>
      <c r="D355" s="725"/>
      <c r="E355" s="725"/>
      <c r="F355" s="725"/>
      <c r="G355" s="726"/>
      <c r="H355" s="305">
        <f>SUM(D356:D369)</f>
        <v>14</v>
      </c>
      <c r="I355" s="480">
        <f>COUNT(D356:D369)*2</f>
        <v>28</v>
      </c>
      <c r="J355" s="305">
        <f>H355*100/I355</f>
        <v>50</v>
      </c>
      <c r="K355" s="249"/>
      <c r="L355" s="244"/>
      <c r="M355" s="244"/>
      <c r="N355" s="244"/>
      <c r="O355" s="244"/>
      <c r="P355" s="244"/>
      <c r="Q355" s="244"/>
      <c r="R355" s="244"/>
      <c r="S355" s="244"/>
      <c r="T355" s="244"/>
      <c r="U355" s="244"/>
      <c r="V355" s="244"/>
      <c r="W355" s="244"/>
      <c r="X355" s="244"/>
      <c r="Y355" s="244"/>
    </row>
    <row r="356" spans="1:25" ht="30" x14ac:dyDescent="0.3">
      <c r="A356" s="314" t="s">
        <v>1604</v>
      </c>
      <c r="B356" s="261" t="s">
        <v>933</v>
      </c>
      <c r="C356" s="274" t="s">
        <v>934</v>
      </c>
      <c r="D356" s="260">
        <v>1</v>
      </c>
      <c r="E356" s="260" t="s">
        <v>563</v>
      </c>
      <c r="F356" s="261" t="s">
        <v>3955</v>
      </c>
      <c r="G356" s="550"/>
      <c r="H356" s="305"/>
      <c r="I356" s="480"/>
      <c r="J356" s="305"/>
      <c r="K356" s="249"/>
      <c r="L356" s="244"/>
      <c r="M356" s="244"/>
      <c r="N356" s="244"/>
      <c r="O356" s="244"/>
      <c r="P356" s="244"/>
      <c r="Q356" s="244"/>
      <c r="R356" s="244"/>
      <c r="S356" s="244"/>
      <c r="T356" s="244"/>
      <c r="U356" s="244"/>
      <c r="V356" s="244"/>
      <c r="W356" s="244"/>
      <c r="X356" s="244"/>
      <c r="Y356" s="244"/>
    </row>
    <row r="357" spans="1:25" ht="30" x14ac:dyDescent="0.3">
      <c r="A357" s="314"/>
      <c r="B357" s="259"/>
      <c r="C357" s="259" t="s">
        <v>935</v>
      </c>
      <c r="D357" s="260">
        <v>1</v>
      </c>
      <c r="E357" s="260" t="s">
        <v>243</v>
      </c>
      <c r="F357" s="261" t="s">
        <v>3956</v>
      </c>
      <c r="G357" s="550"/>
      <c r="H357" s="305"/>
      <c r="I357" s="480"/>
      <c r="J357" s="305"/>
      <c r="K357" s="249"/>
      <c r="L357" s="244"/>
      <c r="M357" s="244"/>
      <c r="N357" s="244"/>
      <c r="O357" s="244"/>
      <c r="P357" s="244"/>
      <c r="Q357" s="244"/>
      <c r="R357" s="244"/>
      <c r="S357" s="244"/>
      <c r="T357" s="244"/>
      <c r="U357" s="244"/>
      <c r="V357" s="244"/>
      <c r="W357" s="244"/>
      <c r="X357" s="244"/>
      <c r="Y357" s="244"/>
    </row>
    <row r="358" spans="1:25" ht="30" x14ac:dyDescent="0.3">
      <c r="A358" s="314"/>
      <c r="B358" s="259"/>
      <c r="C358" s="266" t="s">
        <v>3975</v>
      </c>
      <c r="D358" s="260">
        <v>1</v>
      </c>
      <c r="E358" s="260" t="s">
        <v>218</v>
      </c>
      <c r="F358" s="261" t="s">
        <v>3976</v>
      </c>
      <c r="G358" s="550"/>
      <c r="H358" s="305"/>
      <c r="I358" s="480"/>
      <c r="J358" s="305"/>
      <c r="K358" s="249"/>
      <c r="L358" s="244"/>
      <c r="M358" s="244"/>
      <c r="N358" s="244"/>
      <c r="O358" s="244"/>
      <c r="P358" s="244"/>
      <c r="Q358" s="244"/>
      <c r="R358" s="244"/>
      <c r="S358" s="244"/>
      <c r="T358" s="244"/>
      <c r="U358" s="244"/>
      <c r="V358" s="244"/>
      <c r="W358" s="244"/>
      <c r="X358" s="244"/>
      <c r="Y358" s="244"/>
    </row>
    <row r="359" spans="1:25" ht="30" x14ac:dyDescent="0.3">
      <c r="A359" s="314"/>
      <c r="B359" s="259"/>
      <c r="C359" s="266" t="s">
        <v>3977</v>
      </c>
      <c r="D359" s="260">
        <v>1</v>
      </c>
      <c r="E359" s="260" t="s">
        <v>218</v>
      </c>
      <c r="F359" s="261" t="s">
        <v>3978</v>
      </c>
      <c r="G359" s="550"/>
      <c r="H359" s="305"/>
      <c r="I359" s="480"/>
      <c r="J359" s="305"/>
      <c r="K359" s="249"/>
      <c r="L359" s="244"/>
      <c r="M359" s="244"/>
      <c r="N359" s="244"/>
      <c r="O359" s="244"/>
      <c r="P359" s="244"/>
      <c r="Q359" s="244"/>
      <c r="R359" s="244"/>
      <c r="S359" s="244"/>
      <c r="T359" s="244"/>
      <c r="U359" s="244"/>
      <c r="V359" s="244"/>
      <c r="W359" s="244"/>
      <c r="X359" s="244"/>
      <c r="Y359" s="244"/>
    </row>
    <row r="360" spans="1:25" ht="150" x14ac:dyDescent="0.3">
      <c r="A360" s="314"/>
      <c r="B360" s="259"/>
      <c r="C360" s="266" t="s">
        <v>3979</v>
      </c>
      <c r="D360" s="260">
        <v>1</v>
      </c>
      <c r="E360" s="260" t="s">
        <v>218</v>
      </c>
      <c r="F360" s="261" t="s">
        <v>3980</v>
      </c>
      <c r="G360" s="550"/>
      <c r="H360" s="305"/>
      <c r="I360" s="480"/>
      <c r="J360" s="305"/>
      <c r="K360" s="249"/>
      <c r="L360" s="244"/>
      <c r="M360" s="244"/>
      <c r="N360" s="244"/>
      <c r="O360" s="244"/>
      <c r="P360" s="244"/>
      <c r="Q360" s="244"/>
      <c r="R360" s="244"/>
      <c r="S360" s="244"/>
      <c r="T360" s="244"/>
      <c r="U360" s="244"/>
      <c r="V360" s="244"/>
      <c r="W360" s="244"/>
      <c r="X360" s="244"/>
      <c r="Y360" s="244"/>
    </row>
    <row r="361" spans="1:25" ht="45" x14ac:dyDescent="0.3">
      <c r="A361" s="314" t="s">
        <v>1605</v>
      </c>
      <c r="B361" s="261" t="s">
        <v>937</v>
      </c>
      <c r="C361" s="259" t="s">
        <v>3957</v>
      </c>
      <c r="D361" s="260">
        <v>1</v>
      </c>
      <c r="E361" s="260" t="s">
        <v>563</v>
      </c>
      <c r="F361" s="261" t="s">
        <v>3958</v>
      </c>
      <c r="G361" s="550"/>
      <c r="H361" s="305"/>
      <c r="I361" s="480"/>
      <c r="J361" s="305"/>
      <c r="K361" s="249"/>
      <c r="L361" s="244"/>
      <c r="M361" s="244"/>
      <c r="N361" s="244"/>
      <c r="O361" s="244"/>
      <c r="P361" s="244"/>
      <c r="Q361" s="244"/>
      <c r="R361" s="244"/>
      <c r="S361" s="244"/>
      <c r="T361" s="244"/>
      <c r="U361" s="244"/>
      <c r="V361" s="244"/>
      <c r="W361" s="244"/>
      <c r="X361" s="244"/>
      <c r="Y361" s="244"/>
    </row>
    <row r="362" spans="1:25" ht="45" x14ac:dyDescent="0.3">
      <c r="A362" s="314"/>
      <c r="B362" s="261"/>
      <c r="C362" s="259" t="s">
        <v>3959</v>
      </c>
      <c r="D362" s="260">
        <v>1</v>
      </c>
      <c r="E362" s="260" t="s">
        <v>563</v>
      </c>
      <c r="F362" s="261" t="s">
        <v>3960</v>
      </c>
      <c r="G362" s="550"/>
      <c r="H362" s="305"/>
      <c r="I362" s="480"/>
      <c r="J362" s="305"/>
      <c r="K362" s="249"/>
      <c r="L362" s="244"/>
      <c r="M362" s="244"/>
      <c r="N362" s="244"/>
      <c r="O362" s="244"/>
      <c r="P362" s="244"/>
      <c r="Q362" s="244"/>
      <c r="R362" s="244"/>
      <c r="S362" s="244"/>
      <c r="T362" s="244"/>
      <c r="U362" s="244"/>
      <c r="V362" s="244"/>
      <c r="W362" s="244"/>
      <c r="X362" s="244"/>
      <c r="Y362" s="244"/>
    </row>
    <row r="363" spans="1:25" ht="60" x14ac:dyDescent="0.3">
      <c r="A363" s="314"/>
      <c r="B363" s="261"/>
      <c r="C363" s="259" t="s">
        <v>3961</v>
      </c>
      <c r="D363" s="260">
        <v>1</v>
      </c>
      <c r="E363" s="260" t="s">
        <v>563</v>
      </c>
      <c r="F363" s="261" t="s">
        <v>3962</v>
      </c>
      <c r="G363" s="550"/>
      <c r="H363" s="305"/>
      <c r="I363" s="480"/>
      <c r="J363" s="305"/>
      <c r="K363" s="249"/>
      <c r="L363" s="244"/>
      <c r="M363" s="244"/>
      <c r="N363" s="244"/>
      <c r="O363" s="244"/>
      <c r="P363" s="244"/>
      <c r="Q363" s="244"/>
      <c r="R363" s="244"/>
      <c r="S363" s="244"/>
      <c r="T363" s="244"/>
      <c r="U363" s="244"/>
      <c r="V363" s="244"/>
      <c r="W363" s="244"/>
      <c r="X363" s="244"/>
      <c r="Y363" s="244"/>
    </row>
    <row r="364" spans="1:25" ht="60" x14ac:dyDescent="0.3">
      <c r="A364" s="314"/>
      <c r="B364" s="261"/>
      <c r="C364" s="259" t="s">
        <v>3963</v>
      </c>
      <c r="D364" s="260">
        <v>1</v>
      </c>
      <c r="E364" s="260" t="s">
        <v>563</v>
      </c>
      <c r="F364" s="261" t="s">
        <v>3964</v>
      </c>
      <c r="G364" s="550"/>
      <c r="H364" s="305"/>
      <c r="I364" s="480"/>
      <c r="J364" s="305"/>
      <c r="K364" s="249"/>
      <c r="L364" s="244"/>
      <c r="M364" s="244"/>
      <c r="N364" s="244"/>
      <c r="O364" s="244"/>
      <c r="P364" s="244"/>
      <c r="Q364" s="244"/>
      <c r="R364" s="244"/>
      <c r="S364" s="244"/>
      <c r="T364" s="244"/>
      <c r="U364" s="244"/>
      <c r="V364" s="244"/>
      <c r="W364" s="244"/>
      <c r="X364" s="244"/>
      <c r="Y364" s="244"/>
    </row>
    <row r="365" spans="1:25" ht="45" x14ac:dyDescent="0.3">
      <c r="A365" s="314"/>
      <c r="B365" s="261"/>
      <c r="C365" s="259" t="s">
        <v>3965</v>
      </c>
      <c r="D365" s="260">
        <v>1</v>
      </c>
      <c r="E365" s="260" t="s">
        <v>563</v>
      </c>
      <c r="F365" s="261" t="s">
        <v>3966</v>
      </c>
      <c r="G365" s="550"/>
      <c r="H365" s="305"/>
      <c r="I365" s="480"/>
      <c r="J365" s="305"/>
      <c r="K365" s="249"/>
      <c r="L365" s="244"/>
      <c r="M365" s="244"/>
      <c r="N365" s="244"/>
      <c r="O365" s="244"/>
      <c r="P365" s="244"/>
      <c r="Q365" s="244"/>
      <c r="R365" s="244"/>
      <c r="S365" s="244"/>
      <c r="T365" s="244"/>
      <c r="U365" s="244"/>
      <c r="V365" s="244"/>
      <c r="W365" s="244"/>
      <c r="X365" s="244"/>
      <c r="Y365" s="244"/>
    </row>
    <row r="366" spans="1:25" ht="105" x14ac:dyDescent="0.3">
      <c r="A366" s="314"/>
      <c r="B366" s="261"/>
      <c r="C366" s="259" t="s">
        <v>3967</v>
      </c>
      <c r="D366" s="260">
        <v>1</v>
      </c>
      <c r="E366" s="260" t="s">
        <v>563</v>
      </c>
      <c r="F366" s="261" t="s">
        <v>3968</v>
      </c>
      <c r="G366" s="550"/>
      <c r="H366" s="305"/>
      <c r="I366" s="480"/>
      <c r="J366" s="305"/>
      <c r="K366" s="249"/>
      <c r="L366" s="244"/>
      <c r="M366" s="244"/>
      <c r="N366" s="244"/>
      <c r="O366" s="244"/>
      <c r="P366" s="244"/>
      <c r="Q366" s="244"/>
      <c r="R366" s="244"/>
      <c r="S366" s="244"/>
      <c r="T366" s="244"/>
      <c r="U366" s="244"/>
      <c r="V366" s="244"/>
      <c r="W366" s="244"/>
      <c r="X366" s="244"/>
      <c r="Y366" s="244"/>
    </row>
    <row r="367" spans="1:25" ht="90" x14ac:dyDescent="0.3">
      <c r="A367" s="314"/>
      <c r="B367" s="261"/>
      <c r="C367" s="259" t="s">
        <v>3969</v>
      </c>
      <c r="D367" s="260">
        <v>1</v>
      </c>
      <c r="E367" s="260" t="s">
        <v>563</v>
      </c>
      <c r="F367" s="261" t="s">
        <v>3970</v>
      </c>
      <c r="G367" s="550"/>
      <c r="H367" s="305"/>
      <c r="I367" s="480"/>
      <c r="J367" s="305"/>
      <c r="K367" s="249"/>
      <c r="L367" s="244"/>
      <c r="M367" s="244"/>
      <c r="N367" s="244"/>
      <c r="O367" s="244"/>
      <c r="P367" s="244"/>
      <c r="Q367" s="244"/>
      <c r="R367" s="244"/>
      <c r="S367" s="244"/>
      <c r="T367" s="244"/>
      <c r="U367" s="244"/>
      <c r="V367" s="244"/>
      <c r="W367" s="244"/>
      <c r="X367" s="244"/>
      <c r="Y367" s="244"/>
    </row>
    <row r="368" spans="1:25" ht="45" x14ac:dyDescent="0.3">
      <c r="A368" s="314"/>
      <c r="B368" s="261"/>
      <c r="C368" s="259" t="s">
        <v>3971</v>
      </c>
      <c r="D368" s="260">
        <v>1</v>
      </c>
      <c r="E368" s="260" t="s">
        <v>563</v>
      </c>
      <c r="F368" s="261" t="s">
        <v>3972</v>
      </c>
      <c r="G368" s="550"/>
      <c r="H368" s="305"/>
      <c r="I368" s="480"/>
      <c r="J368" s="305"/>
      <c r="K368" s="249"/>
      <c r="L368" s="244"/>
      <c r="M368" s="244"/>
      <c r="N368" s="244"/>
      <c r="O368" s="244"/>
      <c r="P368" s="244"/>
      <c r="Q368" s="244"/>
      <c r="R368" s="244"/>
      <c r="S368" s="244"/>
      <c r="T368" s="244"/>
      <c r="U368" s="244"/>
      <c r="V368" s="244"/>
      <c r="W368" s="244"/>
      <c r="X368" s="244"/>
      <c r="Y368" s="244"/>
    </row>
    <row r="369" spans="1:25" ht="30" x14ac:dyDescent="0.3">
      <c r="A369" s="314" t="s">
        <v>1617</v>
      </c>
      <c r="B369" s="261" t="s">
        <v>1818</v>
      </c>
      <c r="C369" s="259" t="s">
        <v>3973</v>
      </c>
      <c r="D369" s="260">
        <v>1</v>
      </c>
      <c r="E369" s="260" t="s">
        <v>388</v>
      </c>
      <c r="F369" s="261" t="s">
        <v>3974</v>
      </c>
      <c r="G369" s="550"/>
      <c r="H369" s="305"/>
      <c r="I369" s="480"/>
      <c r="J369" s="305"/>
      <c r="K369" s="249"/>
      <c r="L369" s="244"/>
      <c r="M369" s="244"/>
      <c r="N369" s="244"/>
      <c r="O369" s="244"/>
      <c r="P369" s="244"/>
      <c r="Q369" s="244"/>
      <c r="R369" s="244"/>
      <c r="S369" s="244"/>
      <c r="T369" s="244"/>
      <c r="U369" s="244"/>
      <c r="V369" s="244"/>
      <c r="W369" s="244"/>
      <c r="X369" s="244"/>
      <c r="Y369" s="244"/>
    </row>
    <row r="370" spans="1:25" ht="23.5" x14ac:dyDescent="0.3">
      <c r="A370" s="317" t="s">
        <v>3981</v>
      </c>
      <c r="B370" s="749" t="s">
        <v>3982</v>
      </c>
      <c r="C370" s="725"/>
      <c r="D370" s="725"/>
      <c r="E370" s="725"/>
      <c r="F370" s="725"/>
      <c r="G370" s="726"/>
      <c r="H370" s="305">
        <f>SUM(D371:D373)</f>
        <v>3</v>
      </c>
      <c r="I370" s="480">
        <f>COUNT(D371:D373)*2</f>
        <v>6</v>
      </c>
      <c r="J370" s="305">
        <f>H370*100/I370</f>
        <v>50</v>
      </c>
      <c r="K370" s="249"/>
      <c r="L370" s="244"/>
      <c r="M370" s="244"/>
      <c r="N370" s="244"/>
      <c r="O370" s="244"/>
      <c r="P370" s="244"/>
      <c r="Q370" s="244"/>
      <c r="R370" s="244"/>
      <c r="S370" s="244"/>
      <c r="T370" s="244"/>
      <c r="U370" s="244"/>
      <c r="V370" s="244"/>
      <c r="W370" s="244"/>
      <c r="X370" s="244"/>
      <c r="Y370" s="244"/>
    </row>
    <row r="371" spans="1:25" ht="45" x14ac:dyDescent="0.3">
      <c r="A371" s="314" t="s">
        <v>1621</v>
      </c>
      <c r="B371" s="261" t="s">
        <v>3983</v>
      </c>
      <c r="C371" s="259" t="s">
        <v>3984</v>
      </c>
      <c r="D371" s="260">
        <v>1</v>
      </c>
      <c r="E371" s="260" t="s">
        <v>388</v>
      </c>
      <c r="F371" s="261" t="s">
        <v>3985</v>
      </c>
      <c r="G371" s="550"/>
      <c r="H371" s="305"/>
      <c r="I371" s="480"/>
      <c r="J371" s="305"/>
      <c r="K371" s="249"/>
      <c r="L371" s="244"/>
      <c r="M371" s="244"/>
      <c r="N371" s="244"/>
      <c r="O371" s="244"/>
      <c r="P371" s="244"/>
      <c r="Q371" s="244"/>
      <c r="R371" s="244"/>
      <c r="S371" s="244"/>
      <c r="T371" s="244"/>
      <c r="U371" s="244"/>
      <c r="V371" s="244"/>
      <c r="W371" s="244"/>
      <c r="X371" s="244"/>
      <c r="Y371" s="244"/>
    </row>
    <row r="372" spans="1:25" ht="45" x14ac:dyDescent="0.3">
      <c r="A372" s="314" t="s">
        <v>1624</v>
      </c>
      <c r="B372" s="259" t="s">
        <v>3986</v>
      </c>
      <c r="C372" s="259" t="s">
        <v>3987</v>
      </c>
      <c r="D372" s="260">
        <v>1</v>
      </c>
      <c r="E372" s="260" t="s">
        <v>388</v>
      </c>
      <c r="F372" s="261" t="s">
        <v>3988</v>
      </c>
      <c r="G372" s="556"/>
      <c r="H372" s="305"/>
      <c r="I372" s="480"/>
      <c r="J372" s="305"/>
      <c r="K372" s="249"/>
      <c r="L372" s="244"/>
      <c r="M372" s="244"/>
      <c r="N372" s="244"/>
      <c r="O372" s="244"/>
      <c r="P372" s="244"/>
      <c r="Q372" s="244"/>
      <c r="R372" s="244"/>
      <c r="S372" s="244"/>
      <c r="T372" s="244"/>
      <c r="U372" s="244"/>
      <c r="V372" s="244"/>
      <c r="W372" s="244"/>
      <c r="X372" s="244"/>
      <c r="Y372" s="244"/>
    </row>
    <row r="373" spans="1:25" ht="30" x14ac:dyDescent="0.3">
      <c r="A373" s="314" t="s">
        <v>1626</v>
      </c>
      <c r="B373" s="259" t="s">
        <v>3989</v>
      </c>
      <c r="C373" s="261" t="s">
        <v>3990</v>
      </c>
      <c r="D373" s="260">
        <v>1</v>
      </c>
      <c r="E373" s="260" t="s">
        <v>388</v>
      </c>
      <c r="F373" s="261" t="s">
        <v>3991</v>
      </c>
      <c r="G373" s="556"/>
      <c r="H373" s="305"/>
      <c r="I373" s="480"/>
      <c r="J373" s="305"/>
      <c r="K373" s="249"/>
      <c r="L373" s="244"/>
      <c r="M373" s="244"/>
      <c r="N373" s="244"/>
      <c r="O373" s="244"/>
      <c r="P373" s="244"/>
      <c r="Q373" s="244"/>
      <c r="R373" s="244"/>
      <c r="S373" s="244"/>
      <c r="T373" s="244"/>
      <c r="U373" s="244"/>
      <c r="V373" s="244"/>
      <c r="W373" s="244"/>
      <c r="X373" s="244"/>
      <c r="Y373" s="244"/>
    </row>
    <row r="374" spans="1:25" s="243" customFormat="1" ht="33.75" customHeight="1" x14ac:dyDescent="0.35">
      <c r="A374" s="411" t="s">
        <v>126</v>
      </c>
      <c r="B374" s="749" t="s">
        <v>4446</v>
      </c>
      <c r="C374" s="756"/>
      <c r="D374" s="756"/>
      <c r="E374" s="756"/>
      <c r="F374" s="756"/>
      <c r="G374" s="757"/>
      <c r="H374" s="258">
        <f>SUM(D375:D381)</f>
        <v>7</v>
      </c>
      <c r="I374" s="480">
        <f>COUNT(D375:D381)*2</f>
        <v>14</v>
      </c>
      <c r="J374" s="258"/>
      <c r="K374" s="258"/>
      <c r="L374" s="257"/>
      <c r="M374" s="257"/>
      <c r="N374" s="257"/>
      <c r="O374" s="257"/>
      <c r="P374" s="257"/>
      <c r="Q374" s="257"/>
      <c r="R374" s="257"/>
      <c r="S374" s="257"/>
      <c r="T374" s="257"/>
      <c r="U374" s="257"/>
      <c r="V374" s="257"/>
      <c r="W374" s="257"/>
      <c r="X374" s="257"/>
      <c r="Y374" s="257"/>
    </row>
    <row r="375" spans="1:25" s="243" customFormat="1" ht="68" customHeight="1" x14ac:dyDescent="0.35">
      <c r="A375" s="412" t="s">
        <v>3992</v>
      </c>
      <c r="B375" s="482" t="s">
        <v>1622</v>
      </c>
      <c r="C375" s="483" t="s">
        <v>1623</v>
      </c>
      <c r="D375" s="484">
        <v>1</v>
      </c>
      <c r="E375" s="484" t="s">
        <v>247</v>
      </c>
      <c r="F375" s="577" t="s">
        <v>4450</v>
      </c>
      <c r="G375" s="408"/>
      <c r="H375" s="258"/>
      <c r="I375" s="258"/>
      <c r="J375" s="258"/>
      <c r="K375" s="258"/>
      <c r="L375" s="257"/>
      <c r="M375" s="257"/>
      <c r="N375" s="257"/>
      <c r="O375" s="257"/>
      <c r="P375" s="257"/>
      <c r="Q375" s="257"/>
      <c r="R375" s="257"/>
      <c r="S375" s="257"/>
      <c r="T375" s="257"/>
      <c r="U375" s="257"/>
      <c r="V375" s="257"/>
      <c r="W375" s="257"/>
      <c r="X375" s="257"/>
      <c r="Y375" s="257"/>
    </row>
    <row r="376" spans="1:25" s="243" customFormat="1" ht="81.5" customHeight="1" x14ac:dyDescent="0.35">
      <c r="A376" s="412" t="s">
        <v>1632</v>
      </c>
      <c r="B376" s="482" t="s">
        <v>1625</v>
      </c>
      <c r="C376" s="259" t="s">
        <v>4451</v>
      </c>
      <c r="D376" s="260">
        <v>1</v>
      </c>
      <c r="E376" s="260" t="s">
        <v>388</v>
      </c>
      <c r="F376" s="259" t="s">
        <v>4452</v>
      </c>
      <c r="G376" s="408"/>
      <c r="H376" s="258"/>
      <c r="I376" s="258"/>
      <c r="J376" s="258"/>
      <c r="K376" s="258"/>
      <c r="L376" s="257"/>
      <c r="M376" s="257"/>
      <c r="N376" s="257"/>
      <c r="O376" s="257"/>
      <c r="P376" s="257"/>
      <c r="Q376" s="257"/>
      <c r="R376" s="257"/>
      <c r="S376" s="257"/>
      <c r="T376" s="257"/>
      <c r="U376" s="257"/>
      <c r="V376" s="257"/>
      <c r="W376" s="257"/>
      <c r="X376" s="257"/>
      <c r="Y376" s="257"/>
    </row>
    <row r="377" spans="1:25" s="243" customFormat="1" ht="61.5" customHeight="1" x14ac:dyDescent="0.35">
      <c r="A377" s="412"/>
      <c r="B377" s="482"/>
      <c r="C377" s="259" t="s">
        <v>4453</v>
      </c>
      <c r="D377" s="260">
        <v>1</v>
      </c>
      <c r="E377" s="260" t="s">
        <v>388</v>
      </c>
      <c r="F377" s="259" t="s">
        <v>4454</v>
      </c>
      <c r="G377" s="408"/>
      <c r="H377" s="258"/>
      <c r="I377" s="258"/>
      <c r="J377" s="258"/>
      <c r="K377" s="258"/>
      <c r="L377" s="257"/>
      <c r="M377" s="257"/>
      <c r="N377" s="257"/>
      <c r="O377" s="257"/>
      <c r="P377" s="257"/>
      <c r="Q377" s="257"/>
      <c r="R377" s="257"/>
      <c r="S377" s="257"/>
      <c r="T377" s="257"/>
      <c r="U377" s="257"/>
      <c r="V377" s="257"/>
      <c r="W377" s="257"/>
      <c r="X377" s="257"/>
      <c r="Y377" s="257"/>
    </row>
    <row r="378" spans="1:25" s="243" customFormat="1" ht="33.75" customHeight="1" x14ac:dyDescent="0.35">
      <c r="A378" s="412"/>
      <c r="B378" s="482"/>
      <c r="C378" s="259" t="s">
        <v>4455</v>
      </c>
      <c r="D378" s="260">
        <v>1</v>
      </c>
      <c r="E378" s="260" t="s">
        <v>563</v>
      </c>
      <c r="F378" s="259" t="s">
        <v>4456</v>
      </c>
      <c r="G378" s="408"/>
      <c r="H378" s="258"/>
      <c r="I378" s="258"/>
      <c r="J378" s="258"/>
      <c r="K378" s="258"/>
      <c r="L378" s="257"/>
      <c r="M378" s="257"/>
      <c r="N378" s="257"/>
      <c r="O378" s="257"/>
      <c r="P378" s="257"/>
      <c r="Q378" s="257"/>
      <c r="R378" s="257"/>
      <c r="S378" s="257"/>
      <c r="T378" s="257"/>
      <c r="U378" s="257"/>
      <c r="V378" s="257"/>
      <c r="W378" s="257"/>
      <c r="X378" s="257"/>
      <c r="Y378" s="257"/>
    </row>
    <row r="379" spans="1:25" s="243" customFormat="1" ht="33.75" customHeight="1" x14ac:dyDescent="0.35">
      <c r="A379" s="412" t="s">
        <v>1633</v>
      </c>
      <c r="B379" s="485" t="s">
        <v>1627</v>
      </c>
      <c r="C379" s="486" t="s">
        <v>1628</v>
      </c>
      <c r="D379" s="484">
        <v>1</v>
      </c>
      <c r="E379" s="484" t="s">
        <v>247</v>
      </c>
      <c r="F379" s="577" t="s">
        <v>4447</v>
      </c>
      <c r="G379" s="408"/>
      <c r="H379" s="258"/>
      <c r="I379" s="258"/>
      <c r="J379" s="258"/>
      <c r="K379" s="258"/>
      <c r="L379" s="257"/>
      <c r="M379" s="257"/>
      <c r="N379" s="257"/>
      <c r="O379" s="257"/>
      <c r="P379" s="257"/>
      <c r="Q379" s="257"/>
      <c r="R379" s="257"/>
      <c r="S379" s="257"/>
      <c r="T379" s="257"/>
      <c r="U379" s="257"/>
      <c r="V379" s="257"/>
      <c r="W379" s="257"/>
      <c r="X379" s="257"/>
      <c r="Y379" s="257"/>
    </row>
    <row r="380" spans="1:25" s="243" customFormat="1" ht="33.75" customHeight="1" x14ac:dyDescent="0.35">
      <c r="A380" s="412" t="s">
        <v>957</v>
      </c>
      <c r="B380" s="482" t="s">
        <v>1629</v>
      </c>
      <c r="C380" s="483" t="s">
        <v>1630</v>
      </c>
      <c r="D380" s="484">
        <v>1</v>
      </c>
      <c r="E380" s="484" t="s">
        <v>247</v>
      </c>
      <c r="F380" s="577" t="s">
        <v>4448</v>
      </c>
      <c r="G380" s="408"/>
      <c r="H380" s="258"/>
      <c r="I380" s="258"/>
      <c r="J380" s="258"/>
      <c r="K380" s="258"/>
      <c r="L380" s="257"/>
      <c r="M380" s="257"/>
      <c r="N380" s="257"/>
      <c r="O380" s="257"/>
      <c r="P380" s="257"/>
      <c r="Q380" s="257"/>
      <c r="R380" s="257"/>
      <c r="S380" s="257"/>
      <c r="T380" s="257"/>
      <c r="U380" s="257"/>
      <c r="V380" s="257"/>
      <c r="W380" s="257"/>
      <c r="X380" s="257"/>
      <c r="Y380" s="257"/>
    </row>
    <row r="381" spans="1:25" s="243" customFormat="1" ht="33.75" customHeight="1" x14ac:dyDescent="0.35">
      <c r="A381" s="412" t="s">
        <v>3993</v>
      </c>
      <c r="B381" s="482" t="s">
        <v>4457</v>
      </c>
      <c r="C381" s="483" t="s">
        <v>1631</v>
      </c>
      <c r="D381" s="484">
        <v>1</v>
      </c>
      <c r="E381" s="484" t="s">
        <v>247</v>
      </c>
      <c r="F381" s="577" t="s">
        <v>4449</v>
      </c>
      <c r="G381" s="408"/>
      <c r="H381" s="258"/>
      <c r="I381" s="258"/>
      <c r="J381" s="258"/>
      <c r="K381" s="258"/>
      <c r="L381" s="257"/>
      <c r="M381" s="257"/>
      <c r="N381" s="257"/>
      <c r="O381" s="257"/>
      <c r="P381" s="257"/>
      <c r="Q381" s="257"/>
      <c r="R381" s="257"/>
      <c r="S381" s="257"/>
      <c r="T381" s="257"/>
      <c r="U381" s="257"/>
      <c r="V381" s="257"/>
      <c r="W381" s="257"/>
      <c r="X381" s="257"/>
      <c r="Y381" s="257"/>
    </row>
    <row r="382" spans="1:25" ht="23.5" x14ac:dyDescent="0.3">
      <c r="A382" s="412" t="s">
        <v>1634</v>
      </c>
      <c r="B382" s="749" t="s">
        <v>3994</v>
      </c>
      <c r="C382" s="725"/>
      <c r="D382" s="725"/>
      <c r="E382" s="725"/>
      <c r="F382" s="725"/>
      <c r="G382" s="726"/>
      <c r="H382" s="305">
        <f>SUM(D383:D384)</f>
        <v>2</v>
      </c>
      <c r="I382" s="480">
        <f>COUNT(D383:D384)*2</f>
        <v>4</v>
      </c>
      <c r="J382" s="305">
        <f>H382*100/I382</f>
        <v>50</v>
      </c>
      <c r="K382" s="249"/>
      <c r="L382" s="244"/>
      <c r="M382" s="244"/>
      <c r="N382" s="244"/>
      <c r="O382" s="244"/>
      <c r="P382" s="244"/>
      <c r="Q382" s="244"/>
      <c r="R382" s="244"/>
      <c r="S382" s="244"/>
      <c r="T382" s="244"/>
      <c r="U382" s="244"/>
      <c r="V382" s="244"/>
      <c r="W382" s="244"/>
      <c r="X382" s="244"/>
      <c r="Y382" s="244"/>
    </row>
    <row r="383" spans="1:25" ht="60" x14ac:dyDescent="0.3">
      <c r="A383" s="411" t="s">
        <v>4458</v>
      </c>
      <c r="B383" s="259" t="s">
        <v>3995</v>
      </c>
      <c r="C383" s="259" t="s">
        <v>3996</v>
      </c>
      <c r="D383" s="260">
        <v>1</v>
      </c>
      <c r="E383" s="260" t="s">
        <v>388</v>
      </c>
      <c r="F383" s="289" t="s">
        <v>3997</v>
      </c>
      <c r="G383" s="550"/>
      <c r="H383" s="305"/>
      <c r="I383" s="480"/>
      <c r="J383" s="305"/>
      <c r="K383" s="249"/>
      <c r="L383" s="244"/>
      <c r="M383" s="244"/>
      <c r="N383" s="244"/>
      <c r="O383" s="244"/>
      <c r="P383" s="244"/>
      <c r="Q383" s="244"/>
      <c r="R383" s="244"/>
      <c r="S383" s="244"/>
      <c r="T383" s="244"/>
      <c r="U383" s="244"/>
      <c r="V383" s="244"/>
      <c r="W383" s="244"/>
      <c r="X383" s="244"/>
      <c r="Y383" s="244"/>
    </row>
    <row r="384" spans="1:25" ht="45" x14ac:dyDescent="0.3">
      <c r="A384" s="411" t="s">
        <v>4459</v>
      </c>
      <c r="B384" s="259" t="s">
        <v>3998</v>
      </c>
      <c r="C384" s="259" t="s">
        <v>3999</v>
      </c>
      <c r="D384" s="260">
        <v>1</v>
      </c>
      <c r="E384" s="260" t="s">
        <v>388</v>
      </c>
      <c r="F384" s="289" t="s">
        <v>4000</v>
      </c>
      <c r="G384" s="550"/>
      <c r="H384" s="305"/>
      <c r="I384" s="480"/>
      <c r="J384" s="305"/>
      <c r="K384" s="249"/>
      <c r="L384" s="244"/>
      <c r="M384" s="244"/>
      <c r="N384" s="244"/>
      <c r="O384" s="244"/>
      <c r="P384" s="244"/>
      <c r="Q384" s="244"/>
      <c r="R384" s="244"/>
      <c r="S384" s="244"/>
      <c r="T384" s="244"/>
      <c r="U384" s="244"/>
      <c r="V384" s="244"/>
      <c r="W384" s="244"/>
      <c r="X384" s="244"/>
      <c r="Y384" s="244"/>
    </row>
    <row r="385" spans="1:25" ht="23.5" x14ac:dyDescent="0.3">
      <c r="A385" s="411" t="s">
        <v>4001</v>
      </c>
      <c r="B385" s="749" t="s">
        <v>2095</v>
      </c>
      <c r="C385" s="725"/>
      <c r="D385" s="725"/>
      <c r="E385" s="725"/>
      <c r="F385" s="725"/>
      <c r="G385" s="726"/>
      <c r="H385" s="305">
        <f>SUM(D386:D387)</f>
        <v>2</v>
      </c>
      <c r="I385" s="480">
        <f>COUNT(D386:D387)*2</f>
        <v>4</v>
      </c>
      <c r="J385" s="305">
        <f>H385*100/I385</f>
        <v>50</v>
      </c>
      <c r="K385" s="249"/>
      <c r="L385" s="244"/>
      <c r="M385" s="244"/>
      <c r="N385" s="244"/>
      <c r="O385" s="244"/>
      <c r="P385" s="244"/>
      <c r="Q385" s="244"/>
      <c r="R385" s="244"/>
      <c r="S385" s="244"/>
      <c r="T385" s="244"/>
      <c r="U385" s="244"/>
      <c r="V385" s="244"/>
      <c r="W385" s="244"/>
      <c r="X385" s="244"/>
      <c r="Y385" s="244"/>
    </row>
    <row r="386" spans="1:25" ht="30" x14ac:dyDescent="0.3">
      <c r="A386" s="487" t="s">
        <v>4002</v>
      </c>
      <c r="B386" s="261" t="s">
        <v>4003</v>
      </c>
      <c r="C386" s="259" t="s">
        <v>4004</v>
      </c>
      <c r="D386" s="260">
        <v>1</v>
      </c>
      <c r="E386" s="260" t="s">
        <v>188</v>
      </c>
      <c r="F386" s="261" t="s">
        <v>4005</v>
      </c>
      <c r="G386" s="550"/>
      <c r="H386" s="305"/>
      <c r="I386" s="480"/>
      <c r="J386" s="305"/>
      <c r="K386" s="249"/>
      <c r="L386" s="244"/>
      <c r="M386" s="244"/>
      <c r="N386" s="244"/>
      <c r="O386" s="244"/>
      <c r="P386" s="244"/>
      <c r="Q386" s="244"/>
      <c r="R386" s="244"/>
      <c r="S386" s="244"/>
      <c r="T386" s="244"/>
      <c r="U386" s="244"/>
      <c r="V386" s="244"/>
      <c r="W386" s="244"/>
      <c r="X386" s="244"/>
      <c r="Y386" s="244"/>
    </row>
    <row r="387" spans="1:25" ht="30" x14ac:dyDescent="0.3">
      <c r="A387" s="487" t="s">
        <v>4006</v>
      </c>
      <c r="B387" s="261" t="s">
        <v>2099</v>
      </c>
      <c r="C387" s="263" t="s">
        <v>4038</v>
      </c>
      <c r="D387" s="260">
        <v>1</v>
      </c>
      <c r="E387" s="268" t="s">
        <v>388</v>
      </c>
      <c r="F387" s="261" t="s">
        <v>4007</v>
      </c>
      <c r="G387" s="550"/>
      <c r="H387" s="305"/>
      <c r="I387" s="480"/>
      <c r="J387" s="305"/>
      <c r="K387" s="249"/>
      <c r="L387" s="244"/>
      <c r="M387" s="244"/>
      <c r="N387" s="244"/>
      <c r="O387" s="244"/>
      <c r="P387" s="244"/>
      <c r="Q387" s="244"/>
      <c r="R387" s="244"/>
      <c r="S387" s="244"/>
      <c r="T387" s="244"/>
      <c r="U387" s="244"/>
      <c r="V387" s="244"/>
      <c r="W387" s="244"/>
      <c r="X387" s="244"/>
      <c r="Y387" s="244"/>
    </row>
    <row r="388" spans="1:25" ht="23.5" x14ac:dyDescent="0.3">
      <c r="A388" s="488" t="s">
        <v>4296</v>
      </c>
      <c r="B388" s="749" t="s">
        <v>4008</v>
      </c>
      <c r="C388" s="725"/>
      <c r="D388" s="725"/>
      <c r="E388" s="725"/>
      <c r="F388" s="725"/>
      <c r="G388" s="726"/>
      <c r="H388" s="305">
        <f>SUM(D389)</f>
        <v>1</v>
      </c>
      <c r="I388" s="480">
        <f>COUNT(D389)*2</f>
        <v>2</v>
      </c>
      <c r="J388" s="305">
        <f>H388*100/I388</f>
        <v>50</v>
      </c>
      <c r="K388" s="249"/>
      <c r="L388" s="244"/>
      <c r="M388" s="244"/>
      <c r="N388" s="244"/>
      <c r="O388" s="244"/>
      <c r="P388" s="244"/>
      <c r="Q388" s="244"/>
      <c r="R388" s="244"/>
      <c r="S388" s="244"/>
      <c r="T388" s="244"/>
      <c r="U388" s="244"/>
      <c r="V388" s="244"/>
      <c r="W388" s="244"/>
      <c r="X388" s="244"/>
      <c r="Y388" s="244"/>
    </row>
    <row r="389" spans="1:25" ht="45" x14ac:dyDescent="0.3">
      <c r="A389" s="488" t="s">
        <v>4060</v>
      </c>
      <c r="B389" s="259" t="s">
        <v>4009</v>
      </c>
      <c r="C389" s="259" t="s">
        <v>4010</v>
      </c>
      <c r="D389" s="260">
        <v>1</v>
      </c>
      <c r="E389" s="260" t="s">
        <v>388</v>
      </c>
      <c r="F389" s="261" t="s">
        <v>4011</v>
      </c>
      <c r="G389" s="550"/>
      <c r="H389" s="305"/>
      <c r="I389" s="480"/>
      <c r="J389" s="305"/>
      <c r="K389" s="249"/>
      <c r="L389" s="244"/>
      <c r="M389" s="244"/>
      <c r="N389" s="244"/>
      <c r="O389" s="244"/>
      <c r="P389" s="244"/>
      <c r="Q389" s="244"/>
      <c r="R389" s="244"/>
      <c r="S389" s="244"/>
      <c r="T389" s="244"/>
      <c r="U389" s="244"/>
      <c r="V389" s="244"/>
      <c r="W389" s="244"/>
      <c r="X389" s="244"/>
      <c r="Y389" s="244"/>
    </row>
    <row r="390" spans="1:25" ht="23.5" x14ac:dyDescent="0.3">
      <c r="A390" s="317"/>
      <c r="B390" s="747" t="s">
        <v>1819</v>
      </c>
      <c r="C390" s="725"/>
      <c r="D390" s="725"/>
      <c r="E390" s="725"/>
      <c r="F390" s="725"/>
      <c r="G390" s="726"/>
      <c r="H390" s="305">
        <f>H391+H395+H399+H412</f>
        <v>19</v>
      </c>
      <c r="I390" s="480">
        <f>I391+I395+I399+I412</f>
        <v>38</v>
      </c>
      <c r="J390" s="305">
        <f t="shared" ref="J390:J391" si="8">H390*100/I390</f>
        <v>50</v>
      </c>
      <c r="K390" s="249"/>
      <c r="L390" s="244"/>
      <c r="M390" s="244"/>
      <c r="N390" s="244"/>
      <c r="O390" s="244"/>
      <c r="P390" s="244"/>
      <c r="Q390" s="244"/>
      <c r="R390" s="244"/>
      <c r="S390" s="244"/>
      <c r="T390" s="244"/>
      <c r="U390" s="244"/>
      <c r="V390" s="244"/>
      <c r="W390" s="244"/>
      <c r="X390" s="244"/>
      <c r="Y390" s="244"/>
    </row>
    <row r="391" spans="1:25" ht="23.5" x14ac:dyDescent="0.3">
      <c r="A391" s="316" t="s">
        <v>129</v>
      </c>
      <c r="B391" s="749" t="s">
        <v>130</v>
      </c>
      <c r="C391" s="725"/>
      <c r="D391" s="725"/>
      <c r="E391" s="725"/>
      <c r="F391" s="725"/>
      <c r="G391" s="726"/>
      <c r="H391" s="305">
        <f>SUM(D392:D394)</f>
        <v>3</v>
      </c>
      <c r="I391" s="480">
        <f>COUNT(D392:D394)*2</f>
        <v>6</v>
      </c>
      <c r="J391" s="305">
        <f t="shared" si="8"/>
        <v>50</v>
      </c>
      <c r="K391" s="249"/>
      <c r="L391" s="244"/>
      <c r="M391" s="244"/>
      <c r="N391" s="244"/>
      <c r="O391" s="244"/>
      <c r="P391" s="244"/>
      <c r="Q391" s="244"/>
      <c r="R391" s="244"/>
      <c r="S391" s="244"/>
      <c r="T391" s="244"/>
      <c r="U391" s="244"/>
      <c r="V391" s="244"/>
      <c r="W391" s="244"/>
      <c r="X391" s="244"/>
      <c r="Y391" s="244"/>
    </row>
    <row r="392" spans="1:25" ht="30" x14ac:dyDescent="0.3">
      <c r="A392" s="317" t="s">
        <v>1646</v>
      </c>
      <c r="B392" s="261" t="s">
        <v>961</v>
      </c>
      <c r="C392" s="259" t="s">
        <v>4012</v>
      </c>
      <c r="D392" s="260">
        <v>1</v>
      </c>
      <c r="E392" s="260" t="s">
        <v>563</v>
      </c>
      <c r="F392" s="261"/>
      <c r="G392" s="558"/>
      <c r="H392" s="305"/>
      <c r="I392" s="480"/>
      <c r="J392" s="305"/>
      <c r="K392" s="249"/>
      <c r="L392" s="244"/>
      <c r="M392" s="244"/>
      <c r="N392" s="244"/>
      <c r="O392" s="244"/>
      <c r="P392" s="244"/>
      <c r="Q392" s="244"/>
      <c r="R392" s="244"/>
      <c r="S392" s="244"/>
      <c r="T392" s="244"/>
      <c r="U392" s="244"/>
      <c r="V392" s="244"/>
      <c r="W392" s="244"/>
      <c r="X392" s="244"/>
      <c r="Y392" s="244"/>
    </row>
    <row r="393" spans="1:25" ht="30" x14ac:dyDescent="0.3">
      <c r="A393" s="317"/>
      <c r="B393" s="261"/>
      <c r="C393" s="259" t="s">
        <v>4013</v>
      </c>
      <c r="D393" s="260">
        <v>1</v>
      </c>
      <c r="E393" s="260" t="s">
        <v>563</v>
      </c>
      <c r="F393" s="261"/>
      <c r="G393" s="558"/>
      <c r="H393" s="305"/>
      <c r="I393" s="480"/>
      <c r="J393" s="305"/>
      <c r="K393" s="249"/>
      <c r="L393" s="244"/>
      <c r="M393" s="244"/>
      <c r="N393" s="244"/>
      <c r="O393" s="244"/>
      <c r="P393" s="244"/>
      <c r="Q393" s="244"/>
      <c r="R393" s="244"/>
      <c r="S393" s="244"/>
      <c r="T393" s="244"/>
      <c r="U393" s="244"/>
      <c r="V393" s="244"/>
      <c r="W393" s="244"/>
      <c r="X393" s="244"/>
      <c r="Y393" s="244"/>
    </row>
    <row r="394" spans="1:25" ht="30" x14ac:dyDescent="0.3">
      <c r="A394" s="317"/>
      <c r="B394" s="261"/>
      <c r="C394" s="259" t="s">
        <v>4014</v>
      </c>
      <c r="D394" s="260">
        <v>1</v>
      </c>
      <c r="E394" s="260" t="s">
        <v>563</v>
      </c>
      <c r="F394" s="261"/>
      <c r="G394" s="558"/>
      <c r="H394" s="305"/>
      <c r="I394" s="480"/>
      <c r="J394" s="305"/>
      <c r="K394" s="249"/>
      <c r="L394" s="244"/>
      <c r="M394" s="244"/>
      <c r="N394" s="244"/>
      <c r="O394" s="244"/>
      <c r="P394" s="244"/>
      <c r="Q394" s="244"/>
      <c r="R394" s="244"/>
      <c r="S394" s="244"/>
      <c r="T394" s="244"/>
      <c r="U394" s="244"/>
      <c r="V394" s="244"/>
      <c r="W394" s="244"/>
      <c r="X394" s="244"/>
      <c r="Y394" s="244"/>
    </row>
    <row r="395" spans="1:25" ht="23.5" x14ac:dyDescent="0.3">
      <c r="A395" s="317" t="s">
        <v>131</v>
      </c>
      <c r="B395" s="749" t="s">
        <v>972</v>
      </c>
      <c r="C395" s="725"/>
      <c r="D395" s="725"/>
      <c r="E395" s="725"/>
      <c r="F395" s="725"/>
      <c r="G395" s="726"/>
      <c r="H395" s="305">
        <f>SUM(D396:D398)</f>
        <v>2</v>
      </c>
      <c r="I395" s="480">
        <f>COUNT(D396:D398)*2</f>
        <v>4</v>
      </c>
      <c r="J395" s="305">
        <f>H395*100/I395</f>
        <v>50</v>
      </c>
      <c r="K395" s="249"/>
      <c r="L395" s="244"/>
      <c r="M395" s="244"/>
      <c r="N395" s="244"/>
      <c r="O395" s="244"/>
      <c r="P395" s="244"/>
      <c r="Q395" s="244"/>
      <c r="R395" s="244"/>
      <c r="S395" s="244"/>
      <c r="T395" s="244"/>
      <c r="U395" s="244"/>
      <c r="V395" s="244"/>
      <c r="W395" s="244"/>
      <c r="X395" s="244"/>
      <c r="Y395" s="244"/>
    </row>
    <row r="396" spans="1:25" ht="30" hidden="1" x14ac:dyDescent="0.3">
      <c r="A396" s="572" t="s">
        <v>1657</v>
      </c>
      <c r="B396" s="261" t="s">
        <v>974</v>
      </c>
      <c r="C396" s="259" t="s">
        <v>4015</v>
      </c>
      <c r="D396" s="260"/>
      <c r="E396" s="260" t="s">
        <v>563</v>
      </c>
      <c r="F396" s="261"/>
      <c r="G396" s="558"/>
      <c r="H396" s="305"/>
      <c r="I396" s="480"/>
      <c r="J396" s="305"/>
      <c r="K396" s="249"/>
      <c r="L396" s="244"/>
      <c r="M396" s="244"/>
      <c r="N396" s="244"/>
      <c r="O396" s="244"/>
      <c r="P396" s="244"/>
      <c r="Q396" s="244"/>
      <c r="R396" s="244"/>
      <c r="S396" s="244"/>
      <c r="T396" s="244"/>
      <c r="U396" s="244"/>
      <c r="V396" s="244"/>
      <c r="W396" s="244"/>
      <c r="X396" s="244"/>
      <c r="Y396" s="244"/>
    </row>
    <row r="397" spans="1:25" ht="45" x14ac:dyDescent="0.3">
      <c r="A397" s="317" t="s">
        <v>1657</v>
      </c>
      <c r="B397" s="261" t="s">
        <v>974</v>
      </c>
      <c r="C397" s="259" t="s">
        <v>4016</v>
      </c>
      <c r="D397" s="260">
        <v>1</v>
      </c>
      <c r="E397" s="260" t="s">
        <v>563</v>
      </c>
      <c r="F397" s="261"/>
      <c r="G397" s="558"/>
      <c r="H397" s="305"/>
      <c r="I397" s="480"/>
      <c r="J397" s="305"/>
      <c r="K397" s="249"/>
      <c r="L397" s="244"/>
      <c r="M397" s="244"/>
      <c r="N397" s="244"/>
      <c r="O397" s="244"/>
      <c r="P397" s="244"/>
      <c r="Q397" s="244"/>
      <c r="R397" s="244"/>
      <c r="S397" s="244"/>
      <c r="T397" s="244"/>
      <c r="U397" s="244"/>
      <c r="V397" s="244"/>
      <c r="W397" s="244"/>
      <c r="X397" s="244"/>
      <c r="Y397" s="244"/>
    </row>
    <row r="398" spans="1:25" ht="23.5" x14ac:dyDescent="0.3">
      <c r="A398" s="317"/>
      <c r="B398" s="261"/>
      <c r="C398" s="274" t="s">
        <v>4017</v>
      </c>
      <c r="D398" s="260">
        <v>1</v>
      </c>
      <c r="E398" s="260" t="s">
        <v>563</v>
      </c>
      <c r="F398" s="261"/>
      <c r="G398" s="558"/>
      <c r="H398" s="305"/>
      <c r="I398" s="480"/>
      <c r="J398" s="305"/>
      <c r="K398" s="249"/>
      <c r="L398" s="244"/>
      <c r="M398" s="244"/>
      <c r="N398" s="244"/>
      <c r="O398" s="244"/>
      <c r="P398" s="244"/>
      <c r="Q398" s="244"/>
      <c r="R398" s="244"/>
      <c r="S398" s="244"/>
      <c r="T398" s="244"/>
      <c r="U398" s="244"/>
      <c r="V398" s="244"/>
      <c r="W398" s="244"/>
      <c r="X398" s="244"/>
      <c r="Y398" s="244"/>
    </row>
    <row r="399" spans="1:25" ht="23.5" x14ac:dyDescent="0.3">
      <c r="A399" s="317" t="s">
        <v>133</v>
      </c>
      <c r="B399" s="749" t="s">
        <v>983</v>
      </c>
      <c r="C399" s="725"/>
      <c r="D399" s="725"/>
      <c r="E399" s="725"/>
      <c r="F399" s="725"/>
      <c r="G399" s="726"/>
      <c r="H399" s="305">
        <f>SUM(D400:D411)</f>
        <v>12</v>
      </c>
      <c r="I399" s="480">
        <f>COUNT(D400:D411)*2</f>
        <v>24</v>
      </c>
      <c r="J399" s="305">
        <f>H399*100/I399</f>
        <v>50</v>
      </c>
      <c r="K399" s="249"/>
      <c r="L399" s="244"/>
      <c r="M399" s="244"/>
      <c r="N399" s="244"/>
      <c r="O399" s="244"/>
      <c r="P399" s="244"/>
      <c r="Q399" s="244"/>
      <c r="R399" s="244"/>
      <c r="S399" s="244"/>
      <c r="T399" s="244"/>
      <c r="U399" s="244"/>
      <c r="V399" s="244"/>
      <c r="W399" s="244"/>
      <c r="X399" s="244"/>
      <c r="Y399" s="244"/>
    </row>
    <row r="400" spans="1:25" ht="30" x14ac:dyDescent="0.3">
      <c r="A400" s="317" t="s">
        <v>1659</v>
      </c>
      <c r="B400" s="261" t="s">
        <v>985</v>
      </c>
      <c r="C400" s="266" t="s">
        <v>4018</v>
      </c>
      <c r="D400" s="260">
        <v>1</v>
      </c>
      <c r="E400" s="260" t="s">
        <v>563</v>
      </c>
      <c r="F400" s="261"/>
      <c r="G400" s="561"/>
      <c r="H400" s="305"/>
      <c r="I400" s="480"/>
      <c r="J400" s="305"/>
      <c r="K400" s="249"/>
      <c r="L400" s="244"/>
      <c r="M400" s="244"/>
      <c r="N400" s="244"/>
      <c r="O400" s="244"/>
      <c r="P400" s="244"/>
      <c r="Q400" s="244"/>
      <c r="R400" s="244"/>
      <c r="S400" s="244"/>
      <c r="T400" s="244"/>
      <c r="U400" s="244"/>
      <c r="V400" s="244"/>
      <c r="W400" s="244"/>
      <c r="X400" s="244"/>
      <c r="Y400" s="244"/>
    </row>
    <row r="401" spans="1:25" ht="30" x14ac:dyDescent="0.3">
      <c r="A401" s="317"/>
      <c r="B401" s="261"/>
      <c r="C401" s="266" t="s">
        <v>4019</v>
      </c>
      <c r="D401" s="260">
        <v>1</v>
      </c>
      <c r="E401" s="260" t="s">
        <v>563</v>
      </c>
      <c r="F401" s="261"/>
      <c r="G401" s="561"/>
      <c r="H401" s="305"/>
      <c r="I401" s="480"/>
      <c r="J401" s="305"/>
      <c r="K401" s="249"/>
      <c r="L401" s="244"/>
      <c r="M401" s="244"/>
      <c r="N401" s="244"/>
      <c r="O401" s="244"/>
      <c r="P401" s="244"/>
      <c r="Q401" s="244"/>
      <c r="R401" s="244"/>
      <c r="S401" s="244"/>
      <c r="T401" s="244"/>
      <c r="U401" s="244"/>
      <c r="V401" s="244"/>
      <c r="W401" s="244"/>
      <c r="X401" s="244"/>
      <c r="Y401" s="244"/>
    </row>
    <row r="402" spans="1:25" ht="23.5" x14ac:dyDescent="0.3">
      <c r="A402" s="317"/>
      <c r="B402" s="261"/>
      <c r="C402" s="259" t="s">
        <v>986</v>
      </c>
      <c r="D402" s="260">
        <v>1</v>
      </c>
      <c r="E402" s="260" t="s">
        <v>563</v>
      </c>
      <c r="F402" s="261"/>
      <c r="G402" s="558"/>
      <c r="H402" s="305"/>
      <c r="I402" s="480"/>
      <c r="J402" s="305"/>
      <c r="K402" s="249"/>
      <c r="L402" s="244"/>
      <c r="M402" s="244"/>
      <c r="N402" s="244"/>
      <c r="O402" s="244"/>
      <c r="P402" s="244"/>
      <c r="Q402" s="244"/>
      <c r="R402" s="244"/>
      <c r="S402" s="244"/>
      <c r="T402" s="244"/>
      <c r="U402" s="244"/>
      <c r="V402" s="244"/>
      <c r="W402" s="244"/>
      <c r="X402" s="244"/>
      <c r="Y402" s="244"/>
    </row>
    <row r="403" spans="1:25" ht="45" x14ac:dyDescent="0.3">
      <c r="A403" s="317"/>
      <c r="B403" s="261"/>
      <c r="C403" s="259" t="s">
        <v>4020</v>
      </c>
      <c r="D403" s="260">
        <v>1</v>
      </c>
      <c r="E403" s="260" t="s">
        <v>563</v>
      </c>
      <c r="F403" s="261"/>
      <c r="G403" s="561"/>
      <c r="H403" s="305"/>
      <c r="I403" s="480"/>
      <c r="J403" s="305"/>
      <c r="K403" s="249"/>
      <c r="L403" s="244"/>
      <c r="M403" s="244"/>
      <c r="N403" s="244"/>
      <c r="O403" s="244"/>
      <c r="P403" s="244"/>
      <c r="Q403" s="244"/>
      <c r="R403" s="244"/>
      <c r="S403" s="244"/>
      <c r="T403" s="244"/>
      <c r="U403" s="244"/>
      <c r="V403" s="244"/>
      <c r="W403" s="244"/>
      <c r="X403" s="244"/>
      <c r="Y403" s="244"/>
    </row>
    <row r="404" spans="1:25" ht="23.5" x14ac:dyDescent="0.3">
      <c r="A404" s="317"/>
      <c r="B404" s="261"/>
      <c r="C404" s="259" t="s">
        <v>4021</v>
      </c>
      <c r="D404" s="260">
        <v>1</v>
      </c>
      <c r="E404" s="260" t="s">
        <v>563</v>
      </c>
      <c r="F404" s="261"/>
      <c r="G404" s="561"/>
      <c r="H404" s="305"/>
      <c r="I404" s="480"/>
      <c r="J404" s="305"/>
      <c r="K404" s="249"/>
      <c r="L404" s="244"/>
      <c r="M404" s="244"/>
      <c r="N404" s="244"/>
      <c r="O404" s="244"/>
      <c r="P404" s="244"/>
      <c r="Q404" s="244"/>
      <c r="R404" s="244"/>
      <c r="S404" s="244"/>
      <c r="T404" s="244"/>
      <c r="U404" s="244"/>
      <c r="V404" s="244"/>
      <c r="W404" s="244"/>
      <c r="X404" s="244"/>
      <c r="Y404" s="244"/>
    </row>
    <row r="405" spans="1:25" ht="23.5" x14ac:dyDescent="0.3">
      <c r="A405" s="317"/>
      <c r="B405" s="261"/>
      <c r="C405" s="266" t="s">
        <v>4022</v>
      </c>
      <c r="D405" s="260">
        <v>1</v>
      </c>
      <c r="E405" s="260" t="s">
        <v>563</v>
      </c>
      <c r="F405" s="261"/>
      <c r="G405" s="561"/>
      <c r="H405" s="305"/>
      <c r="I405" s="480"/>
      <c r="J405" s="305"/>
      <c r="K405" s="249"/>
      <c r="L405" s="244"/>
      <c r="M405" s="244"/>
      <c r="N405" s="244"/>
      <c r="O405" s="244"/>
      <c r="P405" s="244"/>
      <c r="Q405" s="244"/>
      <c r="R405" s="244"/>
      <c r="S405" s="244"/>
      <c r="T405" s="244"/>
      <c r="U405" s="244"/>
      <c r="V405" s="244"/>
      <c r="W405" s="244"/>
      <c r="X405" s="244"/>
      <c r="Y405" s="244"/>
    </row>
    <row r="406" spans="1:25" ht="23.5" x14ac:dyDescent="0.3">
      <c r="A406" s="317"/>
      <c r="B406" s="261"/>
      <c r="C406" s="259" t="s">
        <v>4023</v>
      </c>
      <c r="D406" s="260">
        <v>1</v>
      </c>
      <c r="E406" s="260" t="s">
        <v>563</v>
      </c>
      <c r="F406" s="261"/>
      <c r="G406" s="561"/>
      <c r="H406" s="305"/>
      <c r="I406" s="480"/>
      <c r="J406" s="305"/>
      <c r="K406" s="249"/>
      <c r="L406" s="244"/>
      <c r="M406" s="244"/>
      <c r="N406" s="244"/>
      <c r="O406" s="244"/>
      <c r="P406" s="244"/>
      <c r="Q406" s="244"/>
      <c r="R406" s="244"/>
      <c r="S406" s="244"/>
      <c r="T406" s="244"/>
      <c r="U406" s="244"/>
      <c r="V406" s="244"/>
      <c r="W406" s="244"/>
      <c r="X406" s="244"/>
      <c r="Y406" s="244"/>
    </row>
    <row r="407" spans="1:25" ht="23.5" x14ac:dyDescent="0.3">
      <c r="A407" s="317"/>
      <c r="B407" s="261"/>
      <c r="C407" s="259" t="s">
        <v>4024</v>
      </c>
      <c r="D407" s="260">
        <v>1</v>
      </c>
      <c r="E407" s="260" t="s">
        <v>563</v>
      </c>
      <c r="F407" s="261"/>
      <c r="G407" s="561"/>
      <c r="H407" s="305"/>
      <c r="I407" s="480"/>
      <c r="J407" s="305"/>
      <c r="K407" s="249"/>
      <c r="L407" s="244"/>
      <c r="M407" s="244"/>
      <c r="N407" s="244"/>
      <c r="O407" s="244"/>
      <c r="P407" s="244"/>
      <c r="Q407" s="244"/>
      <c r="R407" s="244"/>
      <c r="S407" s="244"/>
      <c r="T407" s="244"/>
      <c r="U407" s="244"/>
      <c r="V407" s="244"/>
      <c r="W407" s="244"/>
      <c r="X407" s="244"/>
      <c r="Y407" s="244"/>
    </row>
    <row r="408" spans="1:25" ht="30" x14ac:dyDescent="0.3">
      <c r="A408" s="317"/>
      <c r="B408" s="261"/>
      <c r="C408" s="259" t="s">
        <v>4025</v>
      </c>
      <c r="D408" s="260">
        <v>1</v>
      </c>
      <c r="E408" s="260" t="s">
        <v>563</v>
      </c>
      <c r="F408" s="261"/>
      <c r="G408" s="561"/>
      <c r="H408" s="305"/>
      <c r="I408" s="480"/>
      <c r="J408" s="305"/>
      <c r="K408" s="249"/>
      <c r="L408" s="244"/>
      <c r="M408" s="244"/>
      <c r="N408" s="244"/>
      <c r="O408" s="244"/>
      <c r="P408" s="244"/>
      <c r="Q408" s="244"/>
      <c r="R408" s="244"/>
      <c r="S408" s="244"/>
      <c r="T408" s="244"/>
      <c r="U408" s="244"/>
      <c r="V408" s="244"/>
      <c r="W408" s="244"/>
      <c r="X408" s="244"/>
      <c r="Y408" s="244"/>
    </row>
    <row r="409" spans="1:25" ht="23.5" x14ac:dyDescent="0.3">
      <c r="A409" s="317"/>
      <c r="B409" s="261"/>
      <c r="C409" s="259" t="s">
        <v>4026</v>
      </c>
      <c r="D409" s="260">
        <v>1</v>
      </c>
      <c r="E409" s="260" t="s">
        <v>563</v>
      </c>
      <c r="F409" s="261"/>
      <c r="G409" s="561"/>
      <c r="H409" s="305"/>
      <c r="I409" s="480"/>
      <c r="J409" s="305"/>
      <c r="K409" s="249"/>
      <c r="L409" s="244"/>
      <c r="M409" s="244"/>
      <c r="N409" s="244"/>
      <c r="O409" s="244"/>
      <c r="P409" s="244"/>
      <c r="Q409" s="244"/>
      <c r="R409" s="244"/>
      <c r="S409" s="244"/>
      <c r="T409" s="244"/>
      <c r="U409" s="244"/>
      <c r="V409" s="244"/>
      <c r="W409" s="244"/>
      <c r="X409" s="244"/>
      <c r="Y409" s="244"/>
    </row>
    <row r="410" spans="1:25" ht="23.5" x14ac:dyDescent="0.3">
      <c r="A410" s="317"/>
      <c r="B410" s="261"/>
      <c r="C410" s="259" t="s">
        <v>4027</v>
      </c>
      <c r="D410" s="260">
        <v>1</v>
      </c>
      <c r="E410" s="260" t="s">
        <v>563</v>
      </c>
      <c r="F410" s="261"/>
      <c r="G410" s="561"/>
      <c r="H410" s="305"/>
      <c r="I410" s="480"/>
      <c r="J410" s="305"/>
      <c r="K410" s="249"/>
      <c r="L410" s="244"/>
      <c r="M410" s="244"/>
      <c r="N410" s="244"/>
      <c r="O410" s="244"/>
      <c r="P410" s="244"/>
      <c r="Q410" s="244"/>
      <c r="R410" s="244"/>
      <c r="S410" s="244"/>
      <c r="T410" s="244"/>
      <c r="U410" s="244"/>
      <c r="V410" s="244"/>
      <c r="W410" s="244"/>
      <c r="X410" s="244"/>
      <c r="Y410" s="244"/>
    </row>
    <row r="411" spans="1:25" ht="23.5" x14ac:dyDescent="0.3">
      <c r="A411" s="317"/>
      <c r="B411" s="261"/>
      <c r="C411" s="259" t="s">
        <v>4028</v>
      </c>
      <c r="D411" s="260">
        <v>1</v>
      </c>
      <c r="E411" s="260" t="s">
        <v>563</v>
      </c>
      <c r="F411" s="261"/>
      <c r="G411" s="561"/>
      <c r="H411" s="305"/>
      <c r="I411" s="480"/>
      <c r="J411" s="305"/>
      <c r="K411" s="249"/>
      <c r="L411" s="244"/>
      <c r="M411" s="244"/>
      <c r="N411" s="244"/>
      <c r="O411" s="244"/>
      <c r="P411" s="244"/>
      <c r="Q411" s="244"/>
      <c r="R411" s="244"/>
      <c r="S411" s="244"/>
      <c r="T411" s="244"/>
      <c r="U411" s="244"/>
      <c r="V411" s="244"/>
      <c r="W411" s="244"/>
      <c r="X411" s="244"/>
      <c r="Y411" s="244"/>
    </row>
    <row r="412" spans="1:25" ht="23.5" x14ac:dyDescent="0.3">
      <c r="A412" s="317" t="s">
        <v>135</v>
      </c>
      <c r="B412" s="749" t="s">
        <v>990</v>
      </c>
      <c r="C412" s="725"/>
      <c r="D412" s="725"/>
      <c r="E412" s="725"/>
      <c r="F412" s="725"/>
      <c r="G412" s="726"/>
      <c r="H412" s="305">
        <f>SUM(D413:D414)</f>
        <v>2</v>
      </c>
      <c r="I412" s="480">
        <f>COUNT(D413:D414)*2</f>
        <v>4</v>
      </c>
      <c r="J412" s="305">
        <f>H412*100/I412</f>
        <v>50</v>
      </c>
      <c r="K412" s="249"/>
      <c r="L412" s="244"/>
      <c r="M412" s="244"/>
      <c r="N412" s="244"/>
      <c r="O412" s="244"/>
      <c r="P412" s="244"/>
      <c r="Q412" s="244"/>
      <c r="R412" s="244"/>
      <c r="S412" s="244"/>
      <c r="T412" s="244"/>
      <c r="U412" s="244"/>
      <c r="V412" s="244"/>
      <c r="W412" s="244"/>
      <c r="X412" s="244"/>
      <c r="Y412" s="244"/>
    </row>
    <row r="413" spans="1:25" ht="30" x14ac:dyDescent="0.3">
      <c r="A413" s="317" t="s">
        <v>1667</v>
      </c>
      <c r="B413" s="261" t="s">
        <v>992</v>
      </c>
      <c r="C413" s="259" t="s">
        <v>4029</v>
      </c>
      <c r="D413" s="260">
        <v>1</v>
      </c>
      <c r="E413" s="260" t="s">
        <v>563</v>
      </c>
      <c r="F413" s="261"/>
      <c r="G413" s="558"/>
      <c r="H413" s="305"/>
      <c r="I413" s="480"/>
      <c r="J413" s="305"/>
      <c r="K413" s="249"/>
      <c r="L413" s="244"/>
      <c r="M413" s="244"/>
      <c r="N413" s="244"/>
      <c r="O413" s="244"/>
      <c r="P413" s="244"/>
      <c r="Q413" s="244"/>
      <c r="R413" s="244"/>
      <c r="S413" s="244"/>
      <c r="T413" s="244"/>
      <c r="U413" s="244"/>
      <c r="V413" s="244"/>
      <c r="W413" s="244"/>
      <c r="X413" s="244"/>
      <c r="Y413" s="244"/>
    </row>
    <row r="414" spans="1:25" ht="23.5" x14ac:dyDescent="0.3">
      <c r="A414" s="317"/>
      <c r="B414" s="261"/>
      <c r="C414" s="259" t="s">
        <v>4030</v>
      </c>
      <c r="D414" s="260">
        <v>1</v>
      </c>
      <c r="E414" s="260" t="s">
        <v>563</v>
      </c>
      <c r="F414" s="261"/>
      <c r="G414" s="558"/>
      <c r="H414" s="305"/>
      <c r="I414" s="480"/>
      <c r="J414" s="305"/>
      <c r="K414" s="249"/>
      <c r="L414" s="244"/>
      <c r="M414" s="244"/>
      <c r="N414" s="244"/>
      <c r="O414" s="244"/>
      <c r="P414" s="244"/>
      <c r="Q414" s="244"/>
      <c r="R414" s="244"/>
      <c r="S414" s="244"/>
      <c r="T414" s="244"/>
      <c r="U414" s="244"/>
      <c r="V414" s="244"/>
      <c r="W414" s="244"/>
      <c r="X414" s="244"/>
      <c r="Y414" s="244"/>
    </row>
    <row r="415" spans="1:25" ht="23.5" x14ac:dyDescent="0.3">
      <c r="A415" s="248"/>
      <c r="B415" s="248"/>
      <c r="C415" s="247"/>
      <c r="D415" s="246"/>
      <c r="E415" s="246"/>
      <c r="F415" s="245"/>
      <c r="G415" s="249"/>
      <c r="H415" s="305"/>
      <c r="I415" s="480"/>
      <c r="J415" s="305"/>
      <c r="K415" s="249"/>
      <c r="L415" s="244"/>
      <c r="M415" s="244"/>
      <c r="N415" s="244"/>
      <c r="O415" s="244"/>
      <c r="P415" s="244"/>
      <c r="Q415" s="244"/>
      <c r="R415" s="244"/>
      <c r="S415" s="244"/>
      <c r="T415" s="244"/>
      <c r="U415" s="244"/>
      <c r="V415" s="244"/>
      <c r="W415" s="244"/>
      <c r="X415" s="244"/>
      <c r="Y415" s="244"/>
    </row>
    <row r="416" spans="1:25" s="243" customFormat="1" ht="23.25" hidden="1" customHeight="1" x14ac:dyDescent="0.35">
      <c r="A416" s="306"/>
      <c r="B416" s="307"/>
      <c r="C416" s="308"/>
      <c r="D416" s="306"/>
      <c r="E416" s="306"/>
      <c r="F416" s="309"/>
      <c r="G416" s="307"/>
      <c r="H416" s="305"/>
      <c r="I416" s="305"/>
      <c r="J416" s="305"/>
      <c r="K416" s="305"/>
      <c r="L416" s="291"/>
      <c r="M416" s="291"/>
      <c r="N416" s="291"/>
      <c r="O416" s="291"/>
      <c r="P416" s="291"/>
      <c r="Q416" s="291"/>
      <c r="R416" s="291"/>
      <c r="S416" s="291"/>
      <c r="T416" s="291"/>
      <c r="U416" s="291"/>
      <c r="V416" s="291"/>
      <c r="W416" s="291"/>
      <c r="X416" s="291"/>
      <c r="Y416" s="291"/>
    </row>
    <row r="417" spans="1:25" ht="23.5" x14ac:dyDescent="0.3">
      <c r="A417" s="249"/>
      <c r="B417" s="249"/>
      <c r="C417" s="252"/>
      <c r="D417" s="251"/>
      <c r="E417" s="251"/>
      <c r="F417" s="250"/>
      <c r="G417" s="249"/>
      <c r="H417" s="305"/>
      <c r="I417" s="480"/>
      <c r="J417" s="305"/>
      <c r="K417" s="249"/>
      <c r="L417" s="249"/>
      <c r="M417" s="249"/>
      <c r="N417" s="249"/>
      <c r="O417" s="249"/>
      <c r="P417" s="249"/>
      <c r="Q417" s="249"/>
      <c r="R417" s="249"/>
      <c r="S417" s="249"/>
      <c r="T417" s="249"/>
      <c r="U417" s="249"/>
      <c r="V417" s="249"/>
      <c r="W417" s="249"/>
      <c r="X417" s="249"/>
      <c r="Y417" s="249"/>
    </row>
    <row r="418" spans="1:25" s="288" customFormat="1" ht="23.5" x14ac:dyDescent="0.3">
      <c r="A418" s="249"/>
      <c r="B418" s="249"/>
      <c r="C418" s="252"/>
      <c r="D418" s="251"/>
      <c r="E418" s="251"/>
      <c r="F418" s="250"/>
      <c r="G418" s="249"/>
      <c r="H418" s="305"/>
      <c r="I418" s="480"/>
      <c r="J418" s="305"/>
      <c r="K418" s="249"/>
      <c r="L418" s="249"/>
      <c r="M418" s="249"/>
      <c r="N418" s="249"/>
      <c r="O418" s="249"/>
      <c r="P418" s="249"/>
      <c r="Q418" s="249"/>
      <c r="R418" s="249"/>
      <c r="S418" s="249"/>
      <c r="T418" s="249"/>
      <c r="U418" s="249"/>
      <c r="V418" s="249"/>
      <c r="W418" s="249"/>
      <c r="X418" s="249"/>
      <c r="Y418" s="249"/>
    </row>
    <row r="419" spans="1:25" s="288" customFormat="1" ht="23.5" x14ac:dyDescent="0.3">
      <c r="A419" s="253"/>
      <c r="B419" s="253"/>
      <c r="C419" s="256"/>
      <c r="D419" s="255"/>
      <c r="E419" s="255"/>
      <c r="F419" s="254"/>
      <c r="G419" s="249"/>
      <c r="H419" s="305"/>
      <c r="I419" s="480"/>
      <c r="J419" s="305"/>
      <c r="K419" s="249"/>
      <c r="L419" s="249"/>
      <c r="M419" s="249"/>
      <c r="N419" s="249"/>
      <c r="O419" s="249"/>
      <c r="P419" s="249"/>
      <c r="Q419" s="249"/>
      <c r="R419" s="249"/>
      <c r="S419" s="249"/>
      <c r="T419" s="249"/>
      <c r="U419" s="249"/>
      <c r="V419" s="249"/>
      <c r="W419" s="249"/>
      <c r="X419" s="249"/>
      <c r="Y419" s="249"/>
    </row>
    <row r="420" spans="1:25" s="288" customFormat="1" ht="23.5" x14ac:dyDescent="0.3">
      <c r="A420" s="253"/>
      <c r="B420" s="253"/>
      <c r="C420" s="256"/>
      <c r="D420" s="255"/>
      <c r="E420" s="255"/>
      <c r="F420" s="254"/>
      <c r="G420" s="249"/>
      <c r="H420" s="305"/>
      <c r="I420" s="480"/>
      <c r="J420" s="305"/>
      <c r="K420" s="249"/>
      <c r="L420" s="249"/>
      <c r="M420" s="249"/>
      <c r="N420" s="249"/>
      <c r="O420" s="249"/>
      <c r="P420" s="249"/>
      <c r="Q420" s="249"/>
      <c r="R420" s="249"/>
      <c r="S420" s="249"/>
      <c r="T420" s="249"/>
      <c r="U420" s="249"/>
      <c r="V420" s="249"/>
      <c r="W420" s="249"/>
      <c r="X420" s="249"/>
      <c r="Y420" s="249"/>
    </row>
    <row r="421" spans="1:25" s="288" customFormat="1" ht="23.5" x14ac:dyDescent="0.3">
      <c r="A421" s="253"/>
      <c r="B421" s="253"/>
      <c r="C421" s="256"/>
      <c r="D421" s="255"/>
      <c r="E421" s="255"/>
      <c r="F421" s="254"/>
      <c r="G421" s="249"/>
      <c r="H421" s="305"/>
      <c r="I421" s="480"/>
      <c r="J421" s="305"/>
      <c r="K421" s="249"/>
      <c r="L421" s="249"/>
      <c r="M421" s="249"/>
      <c r="N421" s="249"/>
      <c r="O421" s="249"/>
      <c r="P421" s="249"/>
      <c r="Q421" s="249"/>
      <c r="R421" s="249"/>
      <c r="S421" s="249"/>
      <c r="T421" s="249"/>
      <c r="U421" s="249"/>
      <c r="V421" s="249"/>
      <c r="W421" s="249"/>
      <c r="X421" s="249"/>
      <c r="Y421" s="249"/>
    </row>
    <row r="422" spans="1:25" s="288" customFormat="1" ht="23.5" x14ac:dyDescent="0.3">
      <c r="A422" s="253"/>
      <c r="B422" s="253"/>
      <c r="C422" s="256"/>
      <c r="D422" s="255"/>
      <c r="E422" s="255"/>
      <c r="F422" s="254"/>
      <c r="G422" s="249"/>
      <c r="H422" s="305"/>
      <c r="I422" s="480"/>
      <c r="J422" s="305"/>
      <c r="K422" s="249"/>
      <c r="L422" s="249"/>
      <c r="M422" s="249"/>
      <c r="N422" s="249"/>
      <c r="O422" s="249"/>
      <c r="P422" s="249"/>
      <c r="Q422" s="249"/>
      <c r="R422" s="249"/>
      <c r="S422" s="249"/>
      <c r="T422" s="249"/>
      <c r="U422" s="249"/>
      <c r="V422" s="249"/>
      <c r="W422" s="249"/>
      <c r="X422" s="249"/>
      <c r="Y422" s="249"/>
    </row>
    <row r="423" spans="1:25" s="288" customFormat="1" ht="23.5" x14ac:dyDescent="0.3">
      <c r="A423" s="253"/>
      <c r="B423" s="253"/>
      <c r="C423" s="256"/>
      <c r="D423" s="255"/>
      <c r="E423" s="255"/>
      <c r="F423" s="254"/>
      <c r="G423" s="249"/>
      <c r="H423" s="305"/>
      <c r="I423" s="480"/>
      <c r="J423" s="305"/>
      <c r="K423" s="249"/>
      <c r="L423" s="249"/>
      <c r="M423" s="249"/>
      <c r="N423" s="249"/>
      <c r="O423" s="249"/>
      <c r="P423" s="249"/>
      <c r="Q423" s="249"/>
      <c r="R423" s="249"/>
      <c r="S423" s="249"/>
      <c r="T423" s="249"/>
      <c r="U423" s="249"/>
      <c r="V423" s="249"/>
      <c r="W423" s="249"/>
      <c r="X423" s="249"/>
      <c r="Y423" s="249"/>
    </row>
    <row r="424" spans="1:25" s="288" customFormat="1" ht="23.5" x14ac:dyDescent="0.3">
      <c r="A424" s="253"/>
      <c r="B424" s="253"/>
      <c r="C424" s="256"/>
      <c r="D424" s="255"/>
      <c r="E424" s="255"/>
      <c r="F424" s="254"/>
      <c r="G424" s="249"/>
      <c r="H424" s="305"/>
      <c r="I424" s="480"/>
      <c r="J424" s="305"/>
      <c r="K424" s="249"/>
      <c r="L424" s="249"/>
      <c r="M424" s="249"/>
      <c r="N424" s="249"/>
      <c r="O424" s="249"/>
      <c r="P424" s="249"/>
      <c r="Q424" s="249"/>
      <c r="R424" s="249"/>
      <c r="S424" s="249"/>
      <c r="T424" s="249"/>
      <c r="U424" s="249"/>
      <c r="V424" s="249"/>
      <c r="W424" s="249"/>
      <c r="X424" s="249"/>
      <c r="Y424" s="249"/>
    </row>
    <row r="425" spans="1:25" s="288" customFormat="1" ht="23.5" x14ac:dyDescent="0.3">
      <c r="A425" s="253"/>
      <c r="B425" s="253"/>
      <c r="C425" s="256"/>
      <c r="D425" s="255"/>
      <c r="E425" s="255"/>
      <c r="F425" s="254"/>
      <c r="G425" s="249"/>
      <c r="H425" s="305"/>
      <c r="I425" s="480"/>
      <c r="J425" s="305"/>
      <c r="K425" s="249"/>
      <c r="L425" s="249"/>
      <c r="M425" s="249"/>
      <c r="N425" s="249"/>
      <c r="O425" s="249"/>
      <c r="P425" s="249"/>
      <c r="Q425" s="249"/>
      <c r="R425" s="249"/>
      <c r="S425" s="249"/>
      <c r="T425" s="249"/>
      <c r="U425" s="249"/>
      <c r="V425" s="249"/>
      <c r="W425" s="249"/>
      <c r="X425" s="249"/>
      <c r="Y425" s="249"/>
    </row>
    <row r="426" spans="1:25" s="288" customFormat="1" ht="23.5" x14ac:dyDescent="0.3">
      <c r="A426" s="253"/>
      <c r="B426" s="253"/>
      <c r="C426" s="256"/>
      <c r="D426" s="255"/>
      <c r="E426" s="255"/>
      <c r="F426" s="254"/>
      <c r="G426" s="249"/>
      <c r="H426" s="305"/>
      <c r="I426" s="480"/>
      <c r="J426" s="305"/>
      <c r="K426" s="249"/>
      <c r="L426" s="249"/>
      <c r="M426" s="249"/>
      <c r="N426" s="249"/>
      <c r="O426" s="249"/>
      <c r="P426" s="249"/>
      <c r="Q426" s="249"/>
      <c r="R426" s="249"/>
      <c r="S426" s="249"/>
      <c r="T426" s="249"/>
      <c r="U426" s="249"/>
      <c r="V426" s="249"/>
      <c r="W426" s="249"/>
      <c r="X426" s="249"/>
      <c r="Y426" s="249"/>
    </row>
    <row r="427" spans="1:25" s="288" customFormat="1" ht="23.5" x14ac:dyDescent="0.3">
      <c r="A427" s="253"/>
      <c r="B427" s="253"/>
      <c r="C427" s="256"/>
      <c r="D427" s="255"/>
      <c r="E427" s="255"/>
      <c r="F427" s="254"/>
      <c r="G427" s="249"/>
      <c r="H427" s="305"/>
      <c r="I427" s="480"/>
      <c r="J427" s="305"/>
      <c r="K427" s="249"/>
      <c r="L427" s="249"/>
      <c r="M427" s="249"/>
      <c r="N427" s="249"/>
      <c r="O427" s="249"/>
      <c r="P427" s="249"/>
      <c r="Q427" s="249"/>
      <c r="R427" s="249"/>
      <c r="S427" s="249"/>
      <c r="T427" s="249"/>
      <c r="U427" s="249"/>
      <c r="V427" s="249"/>
      <c r="W427" s="249"/>
      <c r="X427" s="249"/>
      <c r="Y427" s="249"/>
    </row>
    <row r="428" spans="1:25" s="288" customFormat="1" ht="23.5" x14ac:dyDescent="0.3">
      <c r="A428" s="253"/>
      <c r="B428" s="253"/>
      <c r="C428" s="256"/>
      <c r="D428" s="255"/>
      <c r="E428" s="255"/>
      <c r="F428" s="254"/>
      <c r="G428" s="249"/>
      <c r="H428" s="305"/>
      <c r="I428" s="480"/>
      <c r="J428" s="305"/>
      <c r="K428" s="249"/>
      <c r="L428" s="249"/>
      <c r="M428" s="249"/>
      <c r="N428" s="249"/>
      <c r="O428" s="249"/>
      <c r="P428" s="249"/>
      <c r="Q428" s="249"/>
      <c r="R428" s="249"/>
      <c r="S428" s="249"/>
      <c r="T428" s="249"/>
      <c r="U428" s="249"/>
      <c r="V428" s="249"/>
      <c r="W428" s="249"/>
      <c r="X428" s="249"/>
      <c r="Y428" s="249"/>
    </row>
    <row r="429" spans="1:25" s="288" customFormat="1" ht="23.5" x14ac:dyDescent="0.3">
      <c r="A429" s="253"/>
      <c r="B429" s="253"/>
      <c r="C429" s="256"/>
      <c r="D429" s="255"/>
      <c r="E429" s="255"/>
      <c r="F429" s="254"/>
      <c r="G429" s="249"/>
      <c r="H429" s="305"/>
      <c r="I429" s="480"/>
      <c r="J429" s="305"/>
      <c r="K429" s="249"/>
      <c r="L429" s="249"/>
      <c r="M429" s="249"/>
      <c r="N429" s="249"/>
      <c r="O429" s="249"/>
      <c r="P429" s="249"/>
      <c r="Q429" s="249"/>
      <c r="R429" s="249"/>
      <c r="S429" s="249"/>
      <c r="T429" s="249"/>
      <c r="U429" s="249"/>
      <c r="V429" s="249"/>
      <c r="W429" s="249"/>
      <c r="X429" s="249"/>
      <c r="Y429" s="249"/>
    </row>
    <row r="430" spans="1:25" s="492" customFormat="1" ht="23.5" x14ac:dyDescent="0.3">
      <c r="A430" s="584"/>
      <c r="B430" s="584" t="s">
        <v>1015</v>
      </c>
      <c r="C430" s="584" t="s">
        <v>1821</v>
      </c>
      <c r="D430" s="584" t="s">
        <v>1677</v>
      </c>
      <c r="E430" s="489" t="b">
        <f>G2</f>
        <v>1</v>
      </c>
      <c r="F430" s="490"/>
      <c r="G430" s="249"/>
      <c r="H430" s="305"/>
      <c r="I430" s="480"/>
      <c r="J430" s="305"/>
      <c r="K430" s="249"/>
      <c r="L430" s="491"/>
      <c r="M430" s="491"/>
      <c r="N430" s="491"/>
      <c r="O430" s="491"/>
      <c r="P430" s="491"/>
      <c r="Q430" s="491"/>
      <c r="R430" s="491"/>
      <c r="S430" s="491"/>
      <c r="T430" s="491"/>
      <c r="U430" s="491"/>
      <c r="V430" s="491"/>
      <c r="W430" s="491"/>
      <c r="X430" s="491"/>
      <c r="Y430" s="491"/>
    </row>
    <row r="431" spans="1:25" s="492" customFormat="1" ht="23.5" x14ac:dyDescent="0.3">
      <c r="A431" s="582" t="s">
        <v>1000</v>
      </c>
      <c r="B431" s="582">
        <f>IF(E430=FALSE,0,H42)</f>
        <v>11</v>
      </c>
      <c r="C431" s="582">
        <f>IF(E430=FALSE,0,I42)</f>
        <v>22</v>
      </c>
      <c r="D431" s="583">
        <f>IF(E430=0,0,B431/C431)</f>
        <v>0.5</v>
      </c>
      <c r="E431" s="489"/>
      <c r="F431" s="490"/>
      <c r="G431" s="249"/>
      <c r="H431" s="305"/>
      <c r="I431" s="480"/>
      <c r="J431" s="305"/>
      <c r="K431" s="249"/>
      <c r="L431" s="491"/>
      <c r="M431" s="491"/>
      <c r="N431" s="491"/>
      <c r="O431" s="491"/>
      <c r="P431" s="491"/>
      <c r="Q431" s="491"/>
      <c r="R431" s="491"/>
      <c r="S431" s="491"/>
      <c r="T431" s="491"/>
      <c r="U431" s="491"/>
      <c r="V431" s="491"/>
      <c r="W431" s="491"/>
      <c r="X431" s="491"/>
      <c r="Y431" s="491"/>
    </row>
    <row r="432" spans="1:25" s="492" customFormat="1" ht="23.5" x14ac:dyDescent="0.3">
      <c r="A432" s="582" t="s">
        <v>1002</v>
      </c>
      <c r="B432" s="582">
        <f>IF(E430=FALSE,0,H57)</f>
        <v>20</v>
      </c>
      <c r="C432" s="582">
        <f>IF(E430=FALSE,0,I57)</f>
        <v>40</v>
      </c>
      <c r="D432" s="583">
        <f>IF(E430=0,0,B432/C432)</f>
        <v>0.5</v>
      </c>
      <c r="E432" s="489"/>
      <c r="F432" s="490"/>
      <c r="G432" s="249"/>
      <c r="H432" s="305"/>
      <c r="I432" s="480"/>
      <c r="J432" s="305"/>
      <c r="K432" s="249"/>
      <c r="L432" s="491"/>
      <c r="M432" s="491"/>
      <c r="N432" s="491"/>
      <c r="O432" s="491"/>
      <c r="P432" s="491"/>
      <c r="Q432" s="491"/>
      <c r="R432" s="491"/>
      <c r="S432" s="491"/>
      <c r="T432" s="491"/>
      <c r="U432" s="491"/>
      <c r="V432" s="491"/>
      <c r="W432" s="491"/>
      <c r="X432" s="491"/>
      <c r="Y432" s="491"/>
    </row>
    <row r="433" spans="1:25" s="492" customFormat="1" ht="23.5" x14ac:dyDescent="0.3">
      <c r="A433" s="582" t="s">
        <v>1004</v>
      </c>
      <c r="B433" s="582">
        <f>IF(E430=FALSE,0,H83)</f>
        <v>52</v>
      </c>
      <c r="C433" s="582">
        <f>IF(E430=FALSE,0,I83)</f>
        <v>104</v>
      </c>
      <c r="D433" s="583">
        <f>IF(E430=0,0,B433/C433)</f>
        <v>0.5</v>
      </c>
      <c r="E433" s="489"/>
      <c r="F433" s="490"/>
      <c r="G433" s="249"/>
      <c r="H433" s="305"/>
      <c r="I433" s="480"/>
      <c r="J433" s="305"/>
      <c r="K433" s="249"/>
      <c r="L433" s="491"/>
      <c r="M433" s="491"/>
      <c r="N433" s="491"/>
      <c r="O433" s="491"/>
      <c r="P433" s="491"/>
      <c r="Q433" s="491"/>
      <c r="R433" s="491"/>
      <c r="S433" s="491"/>
      <c r="T433" s="491"/>
      <c r="U433" s="491"/>
      <c r="V433" s="491"/>
      <c r="W433" s="491"/>
      <c r="X433" s="491"/>
      <c r="Y433" s="491"/>
    </row>
    <row r="434" spans="1:25" s="492" customFormat="1" ht="23.5" x14ac:dyDescent="0.3">
      <c r="A434" s="582" t="s">
        <v>1006</v>
      </c>
      <c r="B434" s="582">
        <f>IF(E430=FALSE,0,H145)</f>
        <v>31</v>
      </c>
      <c r="C434" s="582">
        <f>IF(E430=FALSE,0,I145)</f>
        <v>62</v>
      </c>
      <c r="D434" s="583">
        <f>IF(E430=0,0,B434/C434)</f>
        <v>0.5</v>
      </c>
      <c r="E434" s="489"/>
      <c r="F434" s="490"/>
      <c r="G434" s="249"/>
      <c r="H434" s="305"/>
      <c r="I434" s="480"/>
      <c r="J434" s="305"/>
      <c r="K434" s="249"/>
      <c r="L434" s="491"/>
      <c r="M434" s="491"/>
      <c r="N434" s="491"/>
      <c r="O434" s="491"/>
      <c r="P434" s="491"/>
      <c r="Q434" s="491"/>
      <c r="R434" s="491"/>
      <c r="S434" s="491"/>
      <c r="T434" s="491"/>
      <c r="U434" s="491"/>
      <c r="V434" s="491"/>
      <c r="W434" s="491"/>
      <c r="X434" s="491"/>
      <c r="Y434" s="491"/>
    </row>
    <row r="435" spans="1:25" s="492" customFormat="1" ht="23.5" x14ac:dyDescent="0.3">
      <c r="A435" s="582" t="s">
        <v>1008</v>
      </c>
      <c r="B435" s="582">
        <f>IF(E430=FALSE,0,H184)</f>
        <v>96</v>
      </c>
      <c r="C435" s="582">
        <f>IF( E430=FALSE,0,I184)</f>
        <v>192</v>
      </c>
      <c r="D435" s="583">
        <f>IF(E430=0,0,B435/C435)</f>
        <v>0.5</v>
      </c>
      <c r="E435" s="489"/>
      <c r="F435" s="490"/>
      <c r="G435" s="249"/>
      <c r="H435" s="305"/>
      <c r="I435" s="480"/>
      <c r="J435" s="305"/>
      <c r="K435" s="249"/>
      <c r="L435" s="491"/>
      <c r="M435" s="491"/>
      <c r="N435" s="491"/>
      <c r="O435" s="491"/>
      <c r="P435" s="491"/>
      <c r="Q435" s="491"/>
      <c r="R435" s="491"/>
      <c r="S435" s="491"/>
      <c r="T435" s="491"/>
      <c r="U435" s="491"/>
      <c r="V435" s="491"/>
      <c r="W435" s="491"/>
      <c r="X435" s="491"/>
      <c r="Y435" s="491"/>
    </row>
    <row r="436" spans="1:25" s="492" customFormat="1" ht="23.5" x14ac:dyDescent="0.3">
      <c r="A436" s="582" t="s">
        <v>1010</v>
      </c>
      <c r="B436" s="582">
        <f>IF(E430=FALSE,0,H297)</f>
        <v>37</v>
      </c>
      <c r="C436" s="582">
        <f>IF(E430=FALSE,0,I297)</f>
        <v>74</v>
      </c>
      <c r="D436" s="583">
        <f>IF(E430=0,0,B436/C436)</f>
        <v>0.5</v>
      </c>
      <c r="E436" s="489"/>
      <c r="F436" s="490"/>
      <c r="G436" s="249"/>
      <c r="H436" s="305"/>
      <c r="I436" s="480"/>
      <c r="J436" s="305"/>
      <c r="K436" s="249"/>
      <c r="L436" s="491"/>
      <c r="M436" s="491"/>
      <c r="N436" s="491"/>
      <c r="O436" s="491"/>
      <c r="P436" s="491"/>
      <c r="Q436" s="491"/>
      <c r="R436" s="491"/>
      <c r="S436" s="491"/>
      <c r="T436" s="491"/>
      <c r="U436" s="491"/>
      <c r="V436" s="491"/>
      <c r="W436" s="491"/>
      <c r="X436" s="491"/>
      <c r="Y436" s="491"/>
    </row>
    <row r="437" spans="1:25" s="492" customFormat="1" ht="23.5" x14ac:dyDescent="0.3">
      <c r="A437" s="582" t="s">
        <v>1011</v>
      </c>
      <c r="B437" s="582">
        <f>IF(E430=FALSE,0,H341)</f>
        <v>39</v>
      </c>
      <c r="C437" s="582">
        <f>IF(E430=FALSE,0,I341)</f>
        <v>78</v>
      </c>
      <c r="D437" s="583">
        <f>IF(E430=0,0,B437/C437)</f>
        <v>0.5</v>
      </c>
      <c r="E437" s="489"/>
      <c r="F437" s="490"/>
      <c r="G437" s="249"/>
      <c r="H437" s="305"/>
      <c r="I437" s="480"/>
      <c r="J437" s="305"/>
      <c r="K437" s="249"/>
      <c r="L437" s="491"/>
      <c r="M437" s="491"/>
      <c r="N437" s="491"/>
      <c r="O437" s="491"/>
      <c r="P437" s="491"/>
      <c r="Q437" s="491"/>
      <c r="R437" s="491"/>
      <c r="S437" s="491"/>
      <c r="T437" s="491"/>
      <c r="U437" s="491"/>
      <c r="V437" s="491"/>
      <c r="W437" s="491"/>
      <c r="X437" s="491"/>
      <c r="Y437" s="491"/>
    </row>
    <row r="438" spans="1:25" s="492" customFormat="1" ht="23.5" x14ac:dyDescent="0.3">
      <c r="A438" s="582" t="s">
        <v>1013</v>
      </c>
      <c r="B438" s="582">
        <f>IF(E430=FALSE,0,H390)</f>
        <v>19</v>
      </c>
      <c r="C438" s="582">
        <f>IF(E430=FALSE,0,I390)</f>
        <v>38</v>
      </c>
      <c r="D438" s="583">
        <f>IF(E430=0,0,B438/C438)</f>
        <v>0.5</v>
      </c>
      <c r="E438" s="489"/>
      <c r="F438" s="490"/>
      <c r="G438" s="249"/>
      <c r="H438" s="305"/>
      <c r="I438" s="480"/>
      <c r="J438" s="305"/>
      <c r="K438" s="249"/>
      <c r="L438" s="491"/>
      <c r="M438" s="491"/>
      <c r="N438" s="491"/>
      <c r="O438" s="491"/>
      <c r="P438" s="491"/>
      <c r="Q438" s="491"/>
      <c r="R438" s="491"/>
      <c r="S438" s="491"/>
      <c r="T438" s="491"/>
      <c r="U438" s="491"/>
      <c r="V438" s="491"/>
      <c r="W438" s="491"/>
      <c r="X438" s="491"/>
      <c r="Y438" s="491"/>
    </row>
    <row r="439" spans="1:25" s="492" customFormat="1" ht="23.5" x14ac:dyDescent="0.3">
      <c r="A439" s="585" t="s">
        <v>1017</v>
      </c>
      <c r="B439" s="585">
        <f>IF(E430=FALSE,0,SUM(B431:B438))</f>
        <v>305</v>
      </c>
      <c r="C439" s="585">
        <f>IF(E430=FALSE,0,SUM(C431:C438))</f>
        <v>610</v>
      </c>
      <c r="D439" s="586">
        <f>IF(E430=0,0,(B439/C439))</f>
        <v>0.5</v>
      </c>
      <c r="E439" s="489"/>
      <c r="F439" s="490"/>
      <c r="G439" s="249"/>
      <c r="H439" s="305"/>
      <c r="I439" s="480"/>
      <c r="J439" s="305"/>
      <c r="K439" s="249"/>
      <c r="L439" s="491"/>
      <c r="M439" s="491"/>
      <c r="N439" s="491"/>
      <c r="O439" s="491"/>
      <c r="P439" s="491"/>
      <c r="Q439" s="491"/>
      <c r="R439" s="491"/>
      <c r="S439" s="491"/>
      <c r="T439" s="491"/>
      <c r="U439" s="491"/>
      <c r="V439" s="491"/>
      <c r="W439" s="491"/>
      <c r="X439" s="491"/>
      <c r="Y439" s="491"/>
    </row>
    <row r="440" spans="1:25" s="492" customFormat="1" ht="23.5" x14ac:dyDescent="0.3">
      <c r="A440" s="582"/>
      <c r="B440" s="582"/>
      <c r="C440" s="582"/>
      <c r="D440" s="582"/>
      <c r="E440" s="489"/>
      <c r="F440" s="490"/>
      <c r="G440" s="249"/>
      <c r="H440" s="305"/>
      <c r="I440" s="480"/>
      <c r="J440" s="305"/>
      <c r="K440" s="249"/>
      <c r="L440" s="491"/>
      <c r="M440" s="491"/>
      <c r="N440" s="491"/>
      <c r="O440" s="491"/>
      <c r="P440" s="491"/>
      <c r="Q440" s="491"/>
      <c r="R440" s="491"/>
      <c r="S440" s="491"/>
      <c r="T440" s="491"/>
      <c r="U440" s="491"/>
      <c r="V440" s="491"/>
      <c r="W440" s="491"/>
      <c r="X440" s="491"/>
      <c r="Y440" s="491"/>
    </row>
    <row r="441" spans="1:25" s="492" customFormat="1" ht="23.5" x14ac:dyDescent="0.3">
      <c r="A441" s="579"/>
      <c r="B441" s="579"/>
      <c r="C441" s="580"/>
      <c r="D441" s="581"/>
      <c r="E441" s="489"/>
      <c r="F441" s="490"/>
      <c r="G441" s="249"/>
      <c r="H441" s="305"/>
      <c r="I441" s="480"/>
      <c r="J441" s="305"/>
      <c r="K441" s="249"/>
      <c r="L441" s="491"/>
      <c r="M441" s="491"/>
      <c r="N441" s="491"/>
      <c r="O441" s="491"/>
      <c r="P441" s="491"/>
      <c r="Q441" s="491"/>
      <c r="R441" s="491"/>
      <c r="S441" s="491"/>
      <c r="T441" s="491"/>
      <c r="U441" s="491"/>
      <c r="V441" s="491"/>
      <c r="W441" s="491"/>
      <c r="X441" s="491"/>
      <c r="Y441" s="491"/>
    </row>
    <row r="442" spans="1:25" s="288" customFormat="1" ht="23.5" x14ac:dyDescent="0.3">
      <c r="A442" s="579"/>
      <c r="B442" s="579"/>
      <c r="C442" s="580"/>
      <c r="D442" s="581"/>
      <c r="E442" s="255"/>
      <c r="F442" s="254"/>
      <c r="G442" s="249"/>
      <c r="H442" s="305"/>
      <c r="I442" s="480"/>
      <c r="J442" s="305"/>
      <c r="K442" s="249"/>
      <c r="L442" s="249"/>
      <c r="M442" s="249"/>
      <c r="N442" s="249"/>
      <c r="O442" s="249"/>
      <c r="P442" s="249"/>
      <c r="Q442" s="249"/>
      <c r="R442" s="249"/>
      <c r="S442" s="249"/>
      <c r="T442" s="249"/>
      <c r="U442" s="249"/>
      <c r="V442" s="249"/>
      <c r="W442" s="249"/>
      <c r="X442" s="249"/>
      <c r="Y442" s="249"/>
    </row>
    <row r="443" spans="1:25" s="288" customFormat="1" ht="23.5" x14ac:dyDescent="0.3">
      <c r="A443" s="579"/>
      <c r="B443" s="579"/>
      <c r="C443" s="580"/>
      <c r="D443" s="581"/>
      <c r="E443" s="255"/>
      <c r="F443" s="254"/>
      <c r="G443" s="249"/>
      <c r="H443" s="305"/>
      <c r="I443" s="480"/>
      <c r="J443" s="305"/>
      <c r="K443" s="249"/>
      <c r="L443" s="249"/>
      <c r="M443" s="249"/>
      <c r="N443" s="249"/>
      <c r="O443" s="249"/>
      <c r="P443" s="249"/>
      <c r="Q443" s="249"/>
      <c r="R443" s="249"/>
      <c r="S443" s="249"/>
      <c r="T443" s="249"/>
      <c r="U443" s="249"/>
      <c r="V443" s="249"/>
      <c r="W443" s="249"/>
      <c r="X443" s="249"/>
      <c r="Y443" s="249"/>
    </row>
    <row r="444" spans="1:25" s="288" customFormat="1" ht="23.5" x14ac:dyDescent="0.3">
      <c r="A444" s="579"/>
      <c r="B444" s="579"/>
      <c r="C444" s="580"/>
      <c r="D444" s="581"/>
      <c r="E444" s="255"/>
      <c r="F444" s="254"/>
      <c r="G444" s="249"/>
      <c r="H444" s="305"/>
      <c r="I444" s="480"/>
      <c r="J444" s="305"/>
      <c r="K444" s="249"/>
      <c r="L444" s="249"/>
      <c r="M444" s="249"/>
      <c r="N444" s="249"/>
      <c r="O444" s="249"/>
      <c r="P444" s="249"/>
      <c r="Q444" s="249"/>
      <c r="R444" s="249"/>
      <c r="S444" s="249"/>
      <c r="T444" s="249"/>
      <c r="U444" s="249"/>
      <c r="V444" s="249"/>
      <c r="W444" s="249"/>
      <c r="X444" s="249"/>
      <c r="Y444" s="249"/>
    </row>
    <row r="445" spans="1:25" s="288" customFormat="1" ht="23.5" x14ac:dyDescent="0.3">
      <c r="A445" s="579"/>
      <c r="B445" s="579"/>
      <c r="C445" s="580"/>
      <c r="D445" s="581"/>
      <c r="E445" s="255"/>
      <c r="F445" s="254"/>
      <c r="G445" s="249"/>
      <c r="H445" s="305"/>
      <c r="I445" s="480"/>
      <c r="J445" s="305"/>
      <c r="K445" s="249"/>
      <c r="L445" s="249"/>
      <c r="M445" s="249"/>
      <c r="N445" s="249"/>
      <c r="O445" s="249"/>
      <c r="P445" s="249"/>
      <c r="Q445" s="249"/>
      <c r="R445" s="249"/>
      <c r="S445" s="249"/>
      <c r="T445" s="249"/>
      <c r="U445" s="249"/>
      <c r="V445" s="249"/>
      <c r="W445" s="249"/>
      <c r="X445" s="249"/>
      <c r="Y445" s="249"/>
    </row>
    <row r="446" spans="1:25" s="288" customFormat="1" ht="23.5" x14ac:dyDescent="0.3">
      <c r="A446" s="253"/>
      <c r="B446" s="253"/>
      <c r="C446" s="256"/>
      <c r="D446" s="255"/>
      <c r="E446" s="255"/>
      <c r="F446" s="254"/>
      <c r="G446" s="249"/>
      <c r="H446" s="305"/>
      <c r="I446" s="480"/>
      <c r="J446" s="305"/>
      <c r="K446" s="249"/>
      <c r="L446" s="249"/>
      <c r="M446" s="249"/>
      <c r="N446" s="249"/>
      <c r="O446" s="249"/>
      <c r="P446" s="249"/>
      <c r="Q446" s="249"/>
      <c r="R446" s="249"/>
      <c r="S446" s="249"/>
      <c r="T446" s="249"/>
      <c r="U446" s="249"/>
      <c r="V446" s="249"/>
      <c r="W446" s="249"/>
      <c r="X446" s="249"/>
      <c r="Y446" s="249"/>
    </row>
    <row r="447" spans="1:25" s="288" customFormat="1" ht="23.5" x14ac:dyDescent="0.3">
      <c r="A447" s="253"/>
      <c r="B447" s="253"/>
      <c r="C447" s="256"/>
      <c r="D447" s="255"/>
      <c r="E447" s="255"/>
      <c r="F447" s="254"/>
      <c r="G447" s="249"/>
      <c r="H447" s="305"/>
      <c r="I447" s="480"/>
      <c r="J447" s="305"/>
      <c r="K447" s="249"/>
      <c r="L447" s="249"/>
      <c r="M447" s="249"/>
      <c r="N447" s="249"/>
      <c r="O447" s="249"/>
      <c r="P447" s="249"/>
      <c r="Q447" s="249"/>
      <c r="R447" s="249"/>
      <c r="S447" s="249"/>
      <c r="T447" s="249"/>
      <c r="U447" s="249"/>
      <c r="V447" s="249"/>
      <c r="W447" s="249"/>
      <c r="X447" s="249"/>
      <c r="Y447" s="249"/>
    </row>
    <row r="448" spans="1:25" s="288" customFormat="1" ht="23.5" x14ac:dyDescent="0.3">
      <c r="A448" s="249"/>
      <c r="B448" s="249"/>
      <c r="C448" s="252"/>
      <c r="D448" s="251"/>
      <c r="E448" s="251"/>
      <c r="F448" s="250"/>
      <c r="G448" s="249"/>
      <c r="H448" s="305"/>
      <c r="I448" s="480"/>
      <c r="J448" s="305"/>
      <c r="K448" s="249"/>
      <c r="L448" s="249"/>
      <c r="M448" s="249"/>
      <c r="N448" s="249"/>
      <c r="O448" s="249"/>
      <c r="P448" s="249"/>
      <c r="Q448" s="249"/>
      <c r="R448" s="249"/>
      <c r="S448" s="249"/>
      <c r="T448" s="249"/>
      <c r="U448" s="249"/>
      <c r="V448" s="249"/>
      <c r="W448" s="249"/>
      <c r="X448" s="249"/>
      <c r="Y448" s="249"/>
    </row>
    <row r="449" spans="1:25" s="288" customFormat="1" ht="23.5" x14ac:dyDescent="0.3">
      <c r="A449" s="249"/>
      <c r="B449" s="249"/>
      <c r="C449" s="252"/>
      <c r="D449" s="251"/>
      <c r="E449" s="251"/>
      <c r="F449" s="250"/>
      <c r="G449" s="249"/>
      <c r="H449" s="305"/>
      <c r="I449" s="480"/>
      <c r="J449" s="305"/>
      <c r="K449" s="249"/>
      <c r="L449" s="249"/>
      <c r="M449" s="249"/>
      <c r="N449" s="249"/>
      <c r="O449" s="249"/>
      <c r="P449" s="249"/>
      <c r="Q449" s="249"/>
      <c r="R449" s="249"/>
      <c r="S449" s="249"/>
      <c r="T449" s="249"/>
      <c r="U449" s="249"/>
      <c r="V449" s="249"/>
      <c r="W449" s="249"/>
      <c r="X449" s="249"/>
      <c r="Y449" s="249"/>
    </row>
    <row r="450" spans="1:25" s="288" customFormat="1" ht="23.5" x14ac:dyDescent="0.3">
      <c r="A450" s="249"/>
      <c r="B450" s="249"/>
      <c r="C450" s="252"/>
      <c r="D450" s="251"/>
      <c r="E450" s="251"/>
      <c r="F450" s="250"/>
      <c r="G450" s="249"/>
      <c r="H450" s="305"/>
      <c r="I450" s="480"/>
      <c r="J450" s="305"/>
      <c r="K450" s="249"/>
      <c r="L450" s="249"/>
      <c r="M450" s="249"/>
      <c r="N450" s="249"/>
      <c r="O450" s="249"/>
      <c r="P450" s="249"/>
      <c r="Q450" s="249"/>
      <c r="R450" s="249"/>
      <c r="S450" s="249"/>
      <c r="T450" s="249"/>
      <c r="U450" s="249"/>
      <c r="V450" s="249"/>
      <c r="W450" s="249"/>
      <c r="X450" s="249"/>
      <c r="Y450" s="249"/>
    </row>
    <row r="451" spans="1:25" s="288" customFormat="1" ht="23.5" x14ac:dyDescent="0.3">
      <c r="A451" s="249"/>
      <c r="B451" s="249"/>
      <c r="C451" s="252"/>
      <c r="D451" s="251"/>
      <c r="E451" s="251"/>
      <c r="F451" s="250"/>
      <c r="G451" s="249"/>
      <c r="H451" s="305"/>
      <c r="I451" s="480"/>
      <c r="J451" s="305"/>
      <c r="K451" s="249"/>
      <c r="L451" s="249"/>
      <c r="M451" s="249"/>
      <c r="N451" s="249"/>
      <c r="O451" s="249"/>
      <c r="P451" s="249"/>
      <c r="Q451" s="249"/>
      <c r="R451" s="249"/>
      <c r="S451" s="249"/>
      <c r="T451" s="249"/>
      <c r="U451" s="249"/>
      <c r="V451" s="249"/>
      <c r="W451" s="249"/>
      <c r="X451" s="249"/>
      <c r="Y451" s="249"/>
    </row>
    <row r="452" spans="1:25" s="288" customFormat="1" ht="23.5" x14ac:dyDescent="0.3">
      <c r="A452" s="249"/>
      <c r="B452" s="249"/>
      <c r="C452" s="252"/>
      <c r="D452" s="251"/>
      <c r="E452" s="251"/>
      <c r="F452" s="250"/>
      <c r="G452" s="249"/>
      <c r="H452" s="305"/>
      <c r="I452" s="480"/>
      <c r="J452" s="305"/>
      <c r="K452" s="249"/>
      <c r="L452" s="249"/>
      <c r="M452" s="249"/>
      <c r="N452" s="249"/>
      <c r="O452" s="249"/>
      <c r="P452" s="249"/>
      <c r="Q452" s="249"/>
      <c r="R452" s="249"/>
      <c r="S452" s="249"/>
      <c r="T452" s="249"/>
      <c r="U452" s="249"/>
      <c r="V452" s="249"/>
      <c r="W452" s="249"/>
      <c r="X452" s="249"/>
      <c r="Y452" s="249"/>
    </row>
    <row r="453" spans="1:25" s="288" customFormat="1" ht="23.5" x14ac:dyDescent="0.3">
      <c r="A453" s="249"/>
      <c r="B453" s="249"/>
      <c r="C453" s="252"/>
      <c r="D453" s="251"/>
      <c r="E453" s="251"/>
      <c r="F453" s="250"/>
      <c r="G453" s="249"/>
      <c r="H453" s="305"/>
      <c r="I453" s="480"/>
      <c r="J453" s="305"/>
      <c r="K453" s="249"/>
      <c r="L453" s="249"/>
      <c r="M453" s="249"/>
      <c r="N453" s="249"/>
      <c r="O453" s="249"/>
      <c r="P453" s="249"/>
      <c r="Q453" s="249"/>
      <c r="R453" s="249"/>
      <c r="S453" s="249"/>
      <c r="T453" s="249"/>
      <c r="U453" s="249"/>
      <c r="V453" s="249"/>
      <c r="W453" s="249"/>
      <c r="X453" s="249"/>
      <c r="Y453" s="249"/>
    </row>
    <row r="454" spans="1:25" s="288" customFormat="1" ht="23.5" x14ac:dyDescent="0.3">
      <c r="A454" s="249"/>
      <c r="B454" s="249"/>
      <c r="C454" s="252"/>
      <c r="D454" s="251"/>
      <c r="E454" s="251"/>
      <c r="F454" s="250"/>
      <c r="G454" s="249"/>
      <c r="H454" s="305"/>
      <c r="I454" s="480"/>
      <c r="J454" s="305"/>
      <c r="K454" s="249"/>
      <c r="L454" s="249"/>
      <c r="M454" s="249"/>
      <c r="N454" s="249"/>
      <c r="O454" s="249"/>
      <c r="P454" s="249"/>
      <c r="Q454" s="249"/>
      <c r="R454" s="249"/>
      <c r="S454" s="249"/>
      <c r="T454" s="249"/>
      <c r="U454" s="249"/>
      <c r="V454" s="249"/>
      <c r="W454" s="249"/>
      <c r="X454" s="249"/>
      <c r="Y454" s="249"/>
    </row>
    <row r="455" spans="1:25" s="288" customFormat="1" ht="23.5" x14ac:dyDescent="0.3">
      <c r="A455" s="249"/>
      <c r="B455" s="249"/>
      <c r="C455" s="252"/>
      <c r="D455" s="251"/>
      <c r="E455" s="251"/>
      <c r="F455" s="250"/>
      <c r="G455" s="249"/>
      <c r="H455" s="305"/>
      <c r="I455" s="480"/>
      <c r="J455" s="305"/>
      <c r="K455" s="249"/>
      <c r="L455" s="249"/>
      <c r="M455" s="249"/>
      <c r="N455" s="249"/>
      <c r="O455" s="249"/>
      <c r="P455" s="249"/>
      <c r="Q455" s="249"/>
      <c r="R455" s="249"/>
      <c r="S455" s="249"/>
      <c r="T455" s="249"/>
      <c r="U455" s="249"/>
      <c r="V455" s="249"/>
      <c r="W455" s="249"/>
      <c r="X455" s="249"/>
      <c r="Y455" s="249"/>
    </row>
    <row r="456" spans="1:25" s="288" customFormat="1" ht="23.5" x14ac:dyDescent="0.3">
      <c r="A456" s="249"/>
      <c r="B456" s="249"/>
      <c r="C456" s="252"/>
      <c r="D456" s="251"/>
      <c r="E456" s="251"/>
      <c r="F456" s="250"/>
      <c r="G456" s="249"/>
      <c r="H456" s="305"/>
      <c r="I456" s="480"/>
      <c r="J456" s="305"/>
      <c r="K456" s="249"/>
      <c r="L456" s="249"/>
      <c r="M456" s="249"/>
      <c r="N456" s="249"/>
      <c r="O456" s="249"/>
      <c r="P456" s="249"/>
      <c r="Q456" s="249"/>
      <c r="R456" s="249"/>
      <c r="S456" s="249"/>
      <c r="T456" s="249"/>
      <c r="U456" s="249"/>
      <c r="V456" s="249"/>
      <c r="W456" s="249"/>
      <c r="X456" s="249"/>
      <c r="Y456" s="249"/>
    </row>
    <row r="457" spans="1:25" s="288" customFormat="1" ht="23.5" x14ac:dyDescent="0.3">
      <c r="A457" s="249"/>
      <c r="B457" s="249"/>
      <c r="C457" s="252"/>
      <c r="D457" s="251"/>
      <c r="E457" s="251"/>
      <c r="F457" s="250"/>
      <c r="G457" s="249"/>
      <c r="H457" s="305"/>
      <c r="I457" s="480"/>
      <c r="J457" s="305"/>
      <c r="K457" s="249"/>
      <c r="L457" s="249"/>
      <c r="M457" s="249"/>
      <c r="N457" s="249"/>
      <c r="O457" s="249"/>
      <c r="P457" s="249"/>
      <c r="Q457" s="249"/>
      <c r="R457" s="249"/>
      <c r="S457" s="249"/>
      <c r="T457" s="249"/>
      <c r="U457" s="249"/>
      <c r="V457" s="249"/>
      <c r="W457" s="249"/>
      <c r="X457" s="249"/>
      <c r="Y457" s="249"/>
    </row>
    <row r="458" spans="1:25" s="288" customFormat="1" ht="23.5" x14ac:dyDescent="0.3">
      <c r="A458" s="249"/>
      <c r="B458" s="249"/>
      <c r="C458" s="252"/>
      <c r="D458" s="251"/>
      <c r="E458" s="251"/>
      <c r="F458" s="250"/>
      <c r="G458" s="249"/>
      <c r="H458" s="305"/>
      <c r="I458" s="480"/>
      <c r="J458" s="305"/>
      <c r="K458" s="249"/>
      <c r="L458" s="249"/>
      <c r="M458" s="249"/>
      <c r="N458" s="249"/>
      <c r="O458" s="249"/>
      <c r="P458" s="249"/>
      <c r="Q458" s="249"/>
      <c r="R458" s="249"/>
      <c r="S458" s="249"/>
      <c r="T458" s="249"/>
      <c r="U458" s="249"/>
      <c r="V458" s="249"/>
      <c r="W458" s="249"/>
      <c r="X458" s="249"/>
      <c r="Y458" s="249"/>
    </row>
    <row r="459" spans="1:25" s="288" customFormat="1" ht="23.5" x14ac:dyDescent="0.3">
      <c r="A459" s="249"/>
      <c r="B459" s="249"/>
      <c r="C459" s="252"/>
      <c r="D459" s="251"/>
      <c r="E459" s="251"/>
      <c r="F459" s="250"/>
      <c r="G459" s="249"/>
      <c r="H459" s="305"/>
      <c r="I459" s="480"/>
      <c r="J459" s="305"/>
      <c r="K459" s="249"/>
      <c r="L459" s="249"/>
      <c r="M459" s="249"/>
      <c r="N459" s="249"/>
      <c r="O459" s="249"/>
      <c r="P459" s="249"/>
      <c r="Q459" s="249"/>
      <c r="R459" s="249"/>
      <c r="S459" s="249"/>
      <c r="T459" s="249"/>
      <c r="U459" s="249"/>
      <c r="V459" s="249"/>
      <c r="W459" s="249"/>
      <c r="X459" s="249"/>
      <c r="Y459" s="249"/>
    </row>
    <row r="460" spans="1:25" s="288" customFormat="1" ht="23.5" x14ac:dyDescent="0.3">
      <c r="A460" s="249"/>
      <c r="B460" s="249"/>
      <c r="C460" s="252"/>
      <c r="D460" s="251"/>
      <c r="E460" s="251"/>
      <c r="F460" s="250"/>
      <c r="G460" s="249"/>
      <c r="H460" s="305"/>
      <c r="I460" s="480"/>
      <c r="J460" s="305"/>
      <c r="K460" s="249"/>
      <c r="L460" s="249"/>
      <c r="M460" s="249"/>
      <c r="N460" s="249"/>
      <c r="O460" s="249"/>
      <c r="P460" s="249"/>
      <c r="Q460" s="249"/>
      <c r="R460" s="249"/>
      <c r="S460" s="249"/>
      <c r="T460" s="249"/>
      <c r="U460" s="249"/>
      <c r="V460" s="249"/>
      <c r="W460" s="249"/>
      <c r="X460" s="249"/>
      <c r="Y460" s="249"/>
    </row>
    <row r="461" spans="1:25" s="288" customFormat="1" ht="23.5" x14ac:dyDescent="0.3">
      <c r="A461" s="249"/>
      <c r="B461" s="249"/>
      <c r="C461" s="252"/>
      <c r="D461" s="251"/>
      <c r="E461" s="251"/>
      <c r="F461" s="250"/>
      <c r="G461" s="249"/>
      <c r="H461" s="305"/>
      <c r="I461" s="480"/>
      <c r="J461" s="305"/>
      <c r="K461" s="249"/>
      <c r="L461" s="249"/>
      <c r="M461" s="249"/>
      <c r="N461" s="249"/>
      <c r="O461" s="249"/>
      <c r="P461" s="249"/>
      <c r="Q461" s="249"/>
      <c r="R461" s="249"/>
      <c r="S461" s="249"/>
      <c r="T461" s="249"/>
      <c r="U461" s="249"/>
      <c r="V461" s="249"/>
      <c r="W461" s="249"/>
      <c r="X461" s="249"/>
      <c r="Y461" s="249"/>
    </row>
    <row r="462" spans="1:25" s="288" customFormat="1" ht="23.5" x14ac:dyDescent="0.3">
      <c r="A462" s="249"/>
      <c r="B462" s="249"/>
      <c r="C462" s="252"/>
      <c r="D462" s="251"/>
      <c r="E462" s="251"/>
      <c r="F462" s="250"/>
      <c r="G462" s="249"/>
      <c r="H462" s="305"/>
      <c r="I462" s="480"/>
      <c r="J462" s="305"/>
      <c r="K462" s="249"/>
      <c r="L462" s="249"/>
      <c r="M462" s="249"/>
      <c r="N462" s="249"/>
      <c r="O462" s="249"/>
      <c r="P462" s="249"/>
      <c r="Q462" s="249"/>
      <c r="R462" s="249"/>
      <c r="S462" s="249"/>
      <c r="T462" s="249"/>
      <c r="U462" s="249"/>
      <c r="V462" s="249"/>
      <c r="W462" s="249"/>
      <c r="X462" s="249"/>
      <c r="Y462" s="249"/>
    </row>
    <row r="463" spans="1:25" s="288" customFormat="1" ht="23.5" x14ac:dyDescent="0.3">
      <c r="A463" s="249"/>
      <c r="B463" s="249"/>
      <c r="C463" s="252"/>
      <c r="D463" s="251"/>
      <c r="E463" s="251"/>
      <c r="F463" s="250"/>
      <c r="G463" s="249"/>
      <c r="H463" s="305"/>
      <c r="I463" s="480"/>
      <c r="J463" s="305"/>
      <c r="K463" s="249"/>
      <c r="L463" s="249"/>
      <c r="M463" s="249"/>
      <c r="N463" s="249"/>
      <c r="O463" s="249"/>
      <c r="P463" s="249"/>
      <c r="Q463" s="249"/>
      <c r="R463" s="249"/>
      <c r="S463" s="249"/>
      <c r="T463" s="249"/>
      <c r="U463" s="249"/>
      <c r="V463" s="249"/>
      <c r="W463" s="249"/>
      <c r="X463" s="249"/>
      <c r="Y463" s="249"/>
    </row>
    <row r="464" spans="1:25" s="288" customFormat="1" ht="23.5" x14ac:dyDescent="0.3">
      <c r="A464" s="249"/>
      <c r="B464" s="249"/>
      <c r="C464" s="252"/>
      <c r="D464" s="251"/>
      <c r="E464" s="251"/>
      <c r="F464" s="250"/>
      <c r="G464" s="249"/>
      <c r="H464" s="305"/>
      <c r="I464" s="480"/>
      <c r="J464" s="305"/>
      <c r="K464" s="249"/>
      <c r="L464" s="249"/>
      <c r="M464" s="249"/>
      <c r="N464" s="249"/>
      <c r="O464" s="249"/>
      <c r="P464" s="249"/>
      <c r="Q464" s="249"/>
      <c r="R464" s="249"/>
      <c r="S464" s="249"/>
      <c r="T464" s="249"/>
      <c r="U464" s="249"/>
      <c r="V464" s="249"/>
      <c r="W464" s="249"/>
      <c r="X464" s="249"/>
      <c r="Y464" s="249"/>
    </row>
    <row r="465" spans="1:25" s="288" customFormat="1" ht="23.5" x14ac:dyDescent="0.3">
      <c r="A465" s="249"/>
      <c r="B465" s="249"/>
      <c r="C465" s="252"/>
      <c r="D465" s="251"/>
      <c r="E465" s="251"/>
      <c r="F465" s="250"/>
      <c r="G465" s="249"/>
      <c r="H465" s="305"/>
      <c r="I465" s="480"/>
      <c r="J465" s="305"/>
      <c r="K465" s="249"/>
      <c r="L465" s="249"/>
      <c r="M465" s="249"/>
      <c r="N465" s="249"/>
      <c r="O465" s="249"/>
      <c r="P465" s="249"/>
      <c r="Q465" s="249"/>
      <c r="R465" s="249"/>
      <c r="S465" s="249"/>
      <c r="T465" s="249"/>
      <c r="U465" s="249"/>
      <c r="V465" s="249"/>
      <c r="W465" s="249"/>
      <c r="X465" s="249"/>
      <c r="Y465" s="249"/>
    </row>
    <row r="466" spans="1:25" s="288" customFormat="1" ht="23.5" x14ac:dyDescent="0.3">
      <c r="A466" s="249"/>
      <c r="B466" s="249"/>
      <c r="C466" s="252"/>
      <c r="D466" s="251"/>
      <c r="E466" s="251"/>
      <c r="F466" s="250"/>
      <c r="G466" s="249"/>
      <c r="H466" s="305"/>
      <c r="I466" s="480"/>
      <c r="J466" s="305"/>
      <c r="K466" s="249"/>
      <c r="L466" s="249"/>
      <c r="M466" s="249"/>
      <c r="N466" s="249"/>
      <c r="O466" s="249"/>
      <c r="P466" s="249"/>
      <c r="Q466" s="249"/>
      <c r="R466" s="249"/>
      <c r="S466" s="249"/>
      <c r="T466" s="249"/>
      <c r="U466" s="249"/>
      <c r="V466" s="249"/>
      <c r="W466" s="249"/>
      <c r="X466" s="249"/>
      <c r="Y466" s="249"/>
    </row>
    <row r="467" spans="1:25" s="288" customFormat="1" ht="23.5" x14ac:dyDescent="0.3">
      <c r="A467" s="249"/>
      <c r="B467" s="249"/>
      <c r="C467" s="252"/>
      <c r="D467" s="251"/>
      <c r="E467" s="251"/>
      <c r="F467" s="250"/>
      <c r="G467" s="249"/>
      <c r="H467" s="305"/>
      <c r="I467" s="480"/>
      <c r="J467" s="305"/>
      <c r="K467" s="249"/>
      <c r="L467" s="249"/>
      <c r="M467" s="249"/>
      <c r="N467" s="249"/>
      <c r="O467" s="249"/>
      <c r="P467" s="249"/>
      <c r="Q467" s="249"/>
      <c r="R467" s="249"/>
      <c r="S467" s="249"/>
      <c r="T467" s="249"/>
      <c r="U467" s="249"/>
      <c r="V467" s="249"/>
      <c r="W467" s="249"/>
      <c r="X467" s="249"/>
      <c r="Y467" s="249"/>
    </row>
    <row r="468" spans="1:25" s="288" customFormat="1" ht="23.5" x14ac:dyDescent="0.3">
      <c r="A468" s="249"/>
      <c r="B468" s="249"/>
      <c r="C468" s="252"/>
      <c r="D468" s="251"/>
      <c r="E468" s="251"/>
      <c r="F468" s="250"/>
      <c r="G468" s="249"/>
      <c r="H468" s="305"/>
      <c r="I468" s="480"/>
      <c r="J468" s="305"/>
      <c r="K468" s="249"/>
      <c r="L468" s="249"/>
      <c r="M468" s="249"/>
      <c r="N468" s="249"/>
      <c r="O468" s="249"/>
      <c r="P468" s="249"/>
      <c r="Q468" s="249"/>
      <c r="R468" s="249"/>
      <c r="S468" s="249"/>
      <c r="T468" s="249"/>
      <c r="U468" s="249"/>
      <c r="V468" s="249"/>
      <c r="W468" s="249"/>
      <c r="X468" s="249"/>
      <c r="Y468" s="249"/>
    </row>
    <row r="469" spans="1:25" s="288" customFormat="1" ht="23.5" x14ac:dyDescent="0.3">
      <c r="A469" s="249"/>
      <c r="B469" s="249"/>
      <c r="C469" s="252"/>
      <c r="D469" s="251"/>
      <c r="E469" s="251"/>
      <c r="F469" s="250"/>
      <c r="G469" s="249"/>
      <c r="H469" s="305"/>
      <c r="I469" s="480"/>
      <c r="J469" s="305"/>
      <c r="K469" s="249"/>
      <c r="L469" s="249"/>
      <c r="M469" s="249"/>
      <c r="N469" s="249"/>
      <c r="O469" s="249"/>
      <c r="P469" s="249"/>
      <c r="Q469" s="249"/>
      <c r="R469" s="249"/>
      <c r="S469" s="249"/>
      <c r="T469" s="249"/>
      <c r="U469" s="249"/>
      <c r="V469" s="249"/>
      <c r="W469" s="249"/>
      <c r="X469" s="249"/>
      <c r="Y469" s="249"/>
    </row>
    <row r="470" spans="1:25" s="288" customFormat="1" ht="23.5" x14ac:dyDescent="0.3">
      <c r="A470" s="249"/>
      <c r="B470" s="249"/>
      <c r="C470" s="252"/>
      <c r="D470" s="251"/>
      <c r="E470" s="251"/>
      <c r="F470" s="250"/>
      <c r="G470" s="249"/>
      <c r="H470" s="305"/>
      <c r="I470" s="480"/>
      <c r="J470" s="305"/>
      <c r="K470" s="249"/>
      <c r="L470" s="249"/>
      <c r="M470" s="249"/>
      <c r="N470" s="249"/>
      <c r="O470" s="249"/>
      <c r="P470" s="249"/>
      <c r="Q470" s="249"/>
      <c r="R470" s="249"/>
      <c r="S470" s="249"/>
      <c r="T470" s="249"/>
      <c r="U470" s="249"/>
      <c r="V470" s="249"/>
      <c r="W470" s="249"/>
      <c r="X470" s="249"/>
      <c r="Y470" s="249"/>
    </row>
    <row r="471" spans="1:25" s="288" customFormat="1" ht="23.5" x14ac:dyDescent="0.3">
      <c r="A471" s="249"/>
      <c r="B471" s="249"/>
      <c r="C471" s="252"/>
      <c r="D471" s="251"/>
      <c r="E471" s="251"/>
      <c r="F471" s="250"/>
      <c r="G471" s="249"/>
      <c r="H471" s="305"/>
      <c r="I471" s="480"/>
      <c r="J471" s="305"/>
      <c r="K471" s="249"/>
      <c r="L471" s="249"/>
      <c r="M471" s="249"/>
      <c r="N471" s="249"/>
      <c r="O471" s="249"/>
      <c r="P471" s="249"/>
      <c r="Q471" s="249"/>
      <c r="R471" s="249"/>
      <c r="S471" s="249"/>
      <c r="T471" s="249"/>
      <c r="U471" s="249"/>
      <c r="V471" s="249"/>
      <c r="W471" s="249"/>
      <c r="X471" s="249"/>
      <c r="Y471" s="249"/>
    </row>
    <row r="472" spans="1:25" s="288" customFormat="1" ht="23.5" x14ac:dyDescent="0.3">
      <c r="A472" s="249"/>
      <c r="B472" s="249"/>
      <c r="C472" s="252"/>
      <c r="D472" s="251"/>
      <c r="E472" s="251"/>
      <c r="F472" s="250"/>
      <c r="G472" s="249"/>
      <c r="H472" s="305"/>
      <c r="I472" s="480"/>
      <c r="J472" s="305"/>
      <c r="K472" s="249"/>
      <c r="L472" s="249"/>
      <c r="M472" s="249"/>
      <c r="N472" s="249"/>
      <c r="O472" s="249"/>
      <c r="P472" s="249"/>
      <c r="Q472" s="249"/>
      <c r="R472" s="249"/>
      <c r="S472" s="249"/>
      <c r="T472" s="249"/>
      <c r="U472" s="249"/>
      <c r="V472" s="249"/>
      <c r="W472" s="249"/>
      <c r="X472" s="249"/>
      <c r="Y472" s="249"/>
    </row>
    <row r="473" spans="1:25" s="288" customFormat="1" ht="23.5" x14ac:dyDescent="0.3">
      <c r="A473" s="249"/>
      <c r="B473" s="249"/>
      <c r="C473" s="252"/>
      <c r="D473" s="251"/>
      <c r="E473" s="251"/>
      <c r="F473" s="250"/>
      <c r="G473" s="249"/>
      <c r="H473" s="305"/>
      <c r="I473" s="480"/>
      <c r="J473" s="305"/>
      <c r="K473" s="249"/>
      <c r="L473" s="249"/>
      <c r="M473" s="249"/>
      <c r="N473" s="249"/>
      <c r="O473" s="249"/>
      <c r="P473" s="249"/>
      <c r="Q473" s="249"/>
      <c r="R473" s="249"/>
      <c r="S473" s="249"/>
      <c r="T473" s="249"/>
      <c r="U473" s="249"/>
      <c r="V473" s="249"/>
      <c r="W473" s="249"/>
      <c r="X473" s="249"/>
      <c r="Y473" s="249"/>
    </row>
    <row r="474" spans="1:25" s="288" customFormat="1" ht="23.5" x14ac:dyDescent="0.3">
      <c r="A474" s="249"/>
      <c r="B474" s="249"/>
      <c r="C474" s="252"/>
      <c r="D474" s="251"/>
      <c r="E474" s="251"/>
      <c r="F474" s="250"/>
      <c r="G474" s="249"/>
      <c r="H474" s="305"/>
      <c r="I474" s="480"/>
      <c r="J474" s="305"/>
      <c r="K474" s="249"/>
      <c r="L474" s="249"/>
      <c r="M474" s="249"/>
      <c r="N474" s="249"/>
      <c r="O474" s="249"/>
      <c r="P474" s="249"/>
      <c r="Q474" s="249"/>
      <c r="R474" s="249"/>
      <c r="S474" s="249"/>
      <c r="T474" s="249"/>
      <c r="U474" s="249"/>
      <c r="V474" s="249"/>
      <c r="W474" s="249"/>
      <c r="X474" s="249"/>
      <c r="Y474" s="249"/>
    </row>
    <row r="475" spans="1:25" s="288" customFormat="1" ht="23.5" x14ac:dyDescent="0.3">
      <c r="A475" s="249"/>
      <c r="B475" s="249"/>
      <c r="C475" s="252"/>
      <c r="D475" s="251"/>
      <c r="E475" s="251"/>
      <c r="F475" s="250"/>
      <c r="G475" s="249"/>
      <c r="H475" s="305"/>
      <c r="I475" s="480"/>
      <c r="J475" s="305"/>
      <c r="K475" s="249"/>
      <c r="L475" s="249"/>
      <c r="M475" s="249"/>
      <c r="N475" s="249"/>
      <c r="O475" s="249"/>
      <c r="P475" s="249"/>
      <c r="Q475" s="249"/>
      <c r="R475" s="249"/>
      <c r="S475" s="249"/>
      <c r="T475" s="249"/>
      <c r="U475" s="249"/>
      <c r="V475" s="249"/>
      <c r="W475" s="249"/>
      <c r="X475" s="249"/>
      <c r="Y475" s="249"/>
    </row>
    <row r="476" spans="1:25" s="288" customFormat="1" ht="23.5" x14ac:dyDescent="0.3">
      <c r="A476" s="249"/>
      <c r="B476" s="249"/>
      <c r="C476" s="252"/>
      <c r="D476" s="251"/>
      <c r="E476" s="251"/>
      <c r="F476" s="250"/>
      <c r="G476" s="249"/>
      <c r="H476" s="305"/>
      <c r="I476" s="480"/>
      <c r="J476" s="305"/>
      <c r="K476" s="249"/>
      <c r="L476" s="249"/>
      <c r="M476" s="249"/>
      <c r="N476" s="249"/>
      <c r="O476" s="249"/>
      <c r="P476" s="249"/>
      <c r="Q476" s="249"/>
      <c r="R476" s="249"/>
      <c r="S476" s="249"/>
      <c r="T476" s="249"/>
      <c r="U476" s="249"/>
      <c r="V476" s="249"/>
      <c r="W476" s="249"/>
      <c r="X476" s="249"/>
      <c r="Y476" s="249"/>
    </row>
    <row r="477" spans="1:25" s="288" customFormat="1" ht="23.5" x14ac:dyDescent="0.3">
      <c r="A477" s="249"/>
      <c r="B477" s="249"/>
      <c r="C477" s="252"/>
      <c r="D477" s="251"/>
      <c r="E477" s="251"/>
      <c r="F477" s="250"/>
      <c r="G477" s="249"/>
      <c r="H477" s="305"/>
      <c r="I477" s="480"/>
      <c r="J477" s="305"/>
      <c r="K477" s="249"/>
      <c r="L477" s="249"/>
      <c r="M477" s="249"/>
      <c r="N477" s="249"/>
      <c r="O477" s="249"/>
      <c r="P477" s="249"/>
      <c r="Q477" s="249"/>
      <c r="R477" s="249"/>
      <c r="S477" s="249"/>
      <c r="T477" s="249"/>
      <c r="U477" s="249"/>
      <c r="V477" s="249"/>
      <c r="W477" s="249"/>
      <c r="X477" s="249"/>
      <c r="Y477" s="249"/>
    </row>
    <row r="478" spans="1:25" s="288" customFormat="1" ht="23.5" x14ac:dyDescent="0.3">
      <c r="A478" s="249"/>
      <c r="B478" s="249"/>
      <c r="C478" s="252"/>
      <c r="D478" s="251"/>
      <c r="E478" s="251"/>
      <c r="F478" s="250"/>
      <c r="G478" s="249"/>
      <c r="H478" s="305"/>
      <c r="I478" s="480"/>
      <c r="J478" s="305"/>
      <c r="K478" s="249"/>
      <c r="L478" s="249"/>
      <c r="M478" s="249"/>
      <c r="N478" s="249"/>
      <c r="O478" s="249"/>
      <c r="P478" s="249"/>
      <c r="Q478" s="249"/>
      <c r="R478" s="249"/>
      <c r="S478" s="249"/>
      <c r="T478" s="249"/>
      <c r="U478" s="249"/>
      <c r="V478" s="249"/>
      <c r="W478" s="249"/>
      <c r="X478" s="249"/>
      <c r="Y478" s="249"/>
    </row>
    <row r="479" spans="1:25" s="288" customFormat="1" ht="23.5" x14ac:dyDescent="0.3">
      <c r="A479" s="249"/>
      <c r="B479" s="249"/>
      <c r="C479" s="252"/>
      <c r="D479" s="251"/>
      <c r="E479" s="251"/>
      <c r="F479" s="250"/>
      <c r="G479" s="249"/>
      <c r="H479" s="305"/>
      <c r="I479" s="480"/>
      <c r="J479" s="305"/>
      <c r="K479" s="249"/>
      <c r="L479" s="249"/>
      <c r="M479" s="249"/>
      <c r="N479" s="249"/>
      <c r="O479" s="249"/>
      <c r="P479" s="249"/>
      <c r="Q479" s="249"/>
      <c r="R479" s="249"/>
      <c r="S479" s="249"/>
      <c r="T479" s="249"/>
      <c r="U479" s="249"/>
      <c r="V479" s="249"/>
      <c r="W479" s="249"/>
      <c r="X479" s="249"/>
      <c r="Y479" s="249"/>
    </row>
    <row r="480" spans="1:25" s="288" customFormat="1" ht="23.5" x14ac:dyDescent="0.3">
      <c r="A480" s="249"/>
      <c r="B480" s="249"/>
      <c r="C480" s="252"/>
      <c r="D480" s="251"/>
      <c r="E480" s="251"/>
      <c r="F480" s="250"/>
      <c r="G480" s="249"/>
      <c r="H480" s="305"/>
      <c r="I480" s="480"/>
      <c r="J480" s="305"/>
      <c r="K480" s="249"/>
      <c r="L480" s="249"/>
      <c r="M480" s="249"/>
      <c r="N480" s="249"/>
      <c r="O480" s="249"/>
      <c r="P480" s="249"/>
      <c r="Q480" s="249"/>
      <c r="R480" s="249"/>
      <c r="S480" s="249"/>
      <c r="T480" s="249"/>
      <c r="U480" s="249"/>
      <c r="V480" s="249"/>
      <c r="W480" s="249"/>
      <c r="X480" s="249"/>
      <c r="Y480" s="249"/>
    </row>
    <row r="481" spans="1:25" s="288" customFormat="1" ht="23.5" x14ac:dyDescent="0.3">
      <c r="A481" s="249"/>
      <c r="B481" s="249"/>
      <c r="C481" s="252"/>
      <c r="D481" s="251"/>
      <c r="E481" s="251"/>
      <c r="F481" s="250"/>
      <c r="G481" s="249"/>
      <c r="H481" s="305"/>
      <c r="I481" s="480"/>
      <c r="J481" s="305"/>
      <c r="K481" s="249"/>
      <c r="L481" s="249"/>
      <c r="M481" s="249"/>
      <c r="N481" s="249"/>
      <c r="O481" s="249"/>
      <c r="P481" s="249"/>
      <c r="Q481" s="249"/>
      <c r="R481" s="249"/>
      <c r="S481" s="249"/>
      <c r="T481" s="249"/>
      <c r="U481" s="249"/>
      <c r="V481" s="249"/>
      <c r="W481" s="249"/>
      <c r="X481" s="249"/>
      <c r="Y481" s="249"/>
    </row>
    <row r="482" spans="1:25" s="288" customFormat="1" ht="23.5" x14ac:dyDescent="0.3">
      <c r="A482" s="249"/>
      <c r="B482" s="249"/>
      <c r="C482" s="252"/>
      <c r="D482" s="251"/>
      <c r="E482" s="251"/>
      <c r="F482" s="250"/>
      <c r="G482" s="249"/>
      <c r="H482" s="305"/>
      <c r="I482" s="480"/>
      <c r="J482" s="305"/>
      <c r="K482" s="249"/>
      <c r="L482" s="249"/>
      <c r="M482" s="249"/>
      <c r="N482" s="249"/>
      <c r="O482" s="249"/>
      <c r="P482" s="249"/>
      <c r="Q482" s="249"/>
      <c r="R482" s="249"/>
      <c r="S482" s="249"/>
      <c r="T482" s="249"/>
      <c r="U482" s="249"/>
      <c r="V482" s="249"/>
      <c r="W482" s="249"/>
      <c r="X482" s="249"/>
      <c r="Y482" s="249"/>
    </row>
    <row r="483" spans="1:25" s="288" customFormat="1" ht="23.5" x14ac:dyDescent="0.3">
      <c r="A483" s="249"/>
      <c r="B483" s="249"/>
      <c r="C483" s="252"/>
      <c r="D483" s="251"/>
      <c r="E483" s="251"/>
      <c r="F483" s="250"/>
      <c r="G483" s="249"/>
      <c r="H483" s="305"/>
      <c r="I483" s="480"/>
      <c r="J483" s="305"/>
      <c r="K483" s="249"/>
      <c r="L483" s="249"/>
      <c r="M483" s="249"/>
      <c r="N483" s="249"/>
      <c r="O483" s="249"/>
      <c r="P483" s="249"/>
      <c r="Q483" s="249"/>
      <c r="R483" s="249"/>
      <c r="S483" s="249"/>
      <c r="T483" s="249"/>
      <c r="U483" s="249"/>
      <c r="V483" s="249"/>
      <c r="W483" s="249"/>
      <c r="X483" s="249"/>
      <c r="Y483" s="249"/>
    </row>
    <row r="484" spans="1:25" s="288" customFormat="1" ht="23.5" x14ac:dyDescent="0.3">
      <c r="A484" s="249"/>
      <c r="B484" s="249"/>
      <c r="C484" s="252"/>
      <c r="D484" s="251"/>
      <c r="E484" s="251"/>
      <c r="F484" s="250"/>
      <c r="G484" s="249"/>
      <c r="H484" s="305"/>
      <c r="I484" s="480"/>
      <c r="J484" s="305"/>
      <c r="K484" s="249"/>
      <c r="L484" s="249"/>
      <c r="M484" s="249"/>
      <c r="N484" s="249"/>
      <c r="O484" s="249"/>
      <c r="P484" s="249"/>
      <c r="Q484" s="249"/>
      <c r="R484" s="249"/>
      <c r="S484" s="249"/>
      <c r="T484" s="249"/>
      <c r="U484" s="249"/>
      <c r="V484" s="249"/>
      <c r="W484" s="249"/>
      <c r="X484" s="249"/>
      <c r="Y484" s="249"/>
    </row>
    <row r="485" spans="1:25" s="288" customFormat="1" ht="23.5" x14ac:dyDescent="0.3">
      <c r="A485" s="249"/>
      <c r="B485" s="249"/>
      <c r="C485" s="252"/>
      <c r="D485" s="251"/>
      <c r="E485" s="251"/>
      <c r="F485" s="250"/>
      <c r="G485" s="249"/>
      <c r="H485" s="305"/>
      <c r="I485" s="480"/>
      <c r="J485" s="305"/>
      <c r="K485" s="249"/>
      <c r="L485" s="249"/>
      <c r="M485" s="249"/>
      <c r="N485" s="249"/>
      <c r="O485" s="249"/>
      <c r="P485" s="249"/>
      <c r="Q485" s="249"/>
      <c r="R485" s="249"/>
      <c r="S485" s="249"/>
      <c r="T485" s="249"/>
      <c r="U485" s="249"/>
      <c r="V485" s="249"/>
      <c r="W485" s="249"/>
      <c r="X485" s="249"/>
      <c r="Y485" s="249"/>
    </row>
    <row r="486" spans="1:25" s="288" customFormat="1" ht="23.5" x14ac:dyDescent="0.3">
      <c r="A486" s="249"/>
      <c r="B486" s="249"/>
      <c r="C486" s="252"/>
      <c r="D486" s="251"/>
      <c r="E486" s="251"/>
      <c r="F486" s="250"/>
      <c r="G486" s="249"/>
      <c r="H486" s="305"/>
      <c r="I486" s="480"/>
      <c r="J486" s="305"/>
      <c r="K486" s="249"/>
      <c r="L486" s="249"/>
      <c r="M486" s="249"/>
      <c r="N486" s="249"/>
      <c r="O486" s="249"/>
      <c r="P486" s="249"/>
      <c r="Q486" s="249"/>
      <c r="R486" s="249"/>
      <c r="S486" s="249"/>
      <c r="T486" s="249"/>
      <c r="U486" s="249"/>
      <c r="V486" s="249"/>
      <c r="W486" s="249"/>
      <c r="X486" s="249"/>
      <c r="Y486" s="249"/>
    </row>
    <row r="487" spans="1:25" s="288" customFormat="1" ht="23.5" x14ac:dyDescent="0.3">
      <c r="A487" s="249"/>
      <c r="B487" s="249"/>
      <c r="C487" s="252"/>
      <c r="D487" s="251"/>
      <c r="E487" s="251"/>
      <c r="F487" s="250"/>
      <c r="G487" s="249"/>
      <c r="H487" s="305"/>
      <c r="I487" s="480"/>
      <c r="J487" s="305"/>
      <c r="K487" s="249"/>
      <c r="L487" s="249"/>
      <c r="M487" s="249"/>
      <c r="N487" s="249"/>
      <c r="O487" s="249"/>
      <c r="P487" s="249"/>
      <c r="Q487" s="249"/>
      <c r="R487" s="249"/>
      <c r="S487" s="249"/>
      <c r="T487" s="249"/>
      <c r="U487" s="249"/>
      <c r="V487" s="249"/>
      <c r="W487" s="249"/>
      <c r="X487" s="249"/>
      <c r="Y487" s="249"/>
    </row>
    <row r="488" spans="1:25" ht="23.5" x14ac:dyDescent="0.3">
      <c r="A488" s="244"/>
      <c r="B488" s="244"/>
      <c r="C488" s="247"/>
      <c r="D488" s="246"/>
      <c r="E488" s="246"/>
      <c r="F488" s="245"/>
      <c r="G488" s="249"/>
      <c r="H488" s="305"/>
      <c r="I488" s="480"/>
      <c r="J488" s="305"/>
      <c r="K488" s="249"/>
      <c r="L488" s="244"/>
      <c r="M488" s="244"/>
      <c r="N488" s="244"/>
      <c r="O488" s="244"/>
      <c r="P488" s="244"/>
      <c r="Q488" s="244"/>
      <c r="R488" s="244"/>
      <c r="S488" s="244"/>
      <c r="T488" s="244"/>
      <c r="U488" s="244"/>
      <c r="V488" s="244"/>
      <c r="W488" s="244"/>
      <c r="X488" s="244"/>
      <c r="Y488" s="244"/>
    </row>
    <row r="489" spans="1:25" ht="23.5" x14ac:dyDescent="0.3">
      <c r="A489" s="244"/>
      <c r="B489" s="244"/>
      <c r="C489" s="247"/>
      <c r="D489" s="246"/>
      <c r="E489" s="246"/>
      <c r="F489" s="245"/>
      <c r="G489" s="249"/>
      <c r="H489" s="305"/>
      <c r="I489" s="480"/>
      <c r="J489" s="305"/>
      <c r="K489" s="249"/>
      <c r="L489" s="244"/>
      <c r="M489" s="244"/>
      <c r="N489" s="244"/>
      <c r="O489" s="244"/>
      <c r="P489" s="244"/>
      <c r="Q489" s="244"/>
      <c r="R489" s="244"/>
      <c r="S489" s="244"/>
      <c r="T489" s="244"/>
      <c r="U489" s="244"/>
      <c r="V489" s="244"/>
      <c r="W489" s="244"/>
      <c r="X489" s="244"/>
      <c r="Y489" s="244"/>
    </row>
    <row r="490" spans="1:25" ht="23.5" x14ac:dyDescent="0.3">
      <c r="A490" s="244"/>
      <c r="B490" s="244"/>
      <c r="C490" s="247"/>
      <c r="D490" s="246"/>
      <c r="E490" s="246"/>
      <c r="F490" s="245"/>
      <c r="G490" s="249"/>
      <c r="H490" s="305"/>
      <c r="I490" s="480"/>
      <c r="J490" s="305"/>
      <c r="K490" s="249"/>
      <c r="L490" s="244"/>
      <c r="M490" s="244"/>
      <c r="N490" s="244"/>
      <c r="O490" s="244"/>
      <c r="P490" s="244"/>
      <c r="Q490" s="244"/>
      <c r="R490" s="244"/>
      <c r="S490" s="244"/>
      <c r="T490" s="244"/>
      <c r="U490" s="244"/>
      <c r="V490" s="244"/>
      <c r="W490" s="244"/>
      <c r="X490" s="244"/>
      <c r="Y490" s="244"/>
    </row>
    <row r="491" spans="1:25" ht="23.5" x14ac:dyDescent="0.3">
      <c r="A491" s="244"/>
      <c r="B491" s="244"/>
      <c r="C491" s="247"/>
      <c r="D491" s="246"/>
      <c r="E491" s="246"/>
      <c r="F491" s="245"/>
      <c r="G491" s="249"/>
      <c r="H491" s="305"/>
      <c r="I491" s="480"/>
      <c r="J491" s="305"/>
      <c r="K491" s="249"/>
      <c r="L491" s="244"/>
      <c r="M491" s="244"/>
      <c r="N491" s="244"/>
      <c r="O491" s="244"/>
      <c r="P491" s="244"/>
      <c r="Q491" s="244"/>
      <c r="R491" s="244"/>
      <c r="S491" s="244"/>
      <c r="T491" s="244"/>
      <c r="U491" s="244"/>
      <c r="V491" s="244"/>
      <c r="W491" s="244"/>
      <c r="X491" s="244"/>
      <c r="Y491" s="244"/>
    </row>
    <row r="492" spans="1:25" ht="23.5" x14ac:dyDescent="0.3">
      <c r="A492" s="244"/>
      <c r="B492" s="244"/>
      <c r="C492" s="247"/>
      <c r="D492" s="246"/>
      <c r="E492" s="246"/>
      <c r="F492" s="245"/>
      <c r="G492" s="249"/>
      <c r="H492" s="305"/>
      <c r="I492" s="480"/>
      <c r="J492" s="305"/>
      <c r="K492" s="249"/>
      <c r="L492" s="244"/>
      <c r="M492" s="244"/>
      <c r="N492" s="244"/>
      <c r="O492" s="244"/>
      <c r="P492" s="244"/>
      <c r="Q492" s="244"/>
      <c r="R492" s="244"/>
      <c r="S492" s="244"/>
      <c r="T492" s="244"/>
      <c r="U492" s="244"/>
      <c r="V492" s="244"/>
      <c r="W492" s="244"/>
      <c r="X492" s="244"/>
      <c r="Y492" s="244"/>
    </row>
    <row r="493" spans="1:25" ht="23.5" x14ac:dyDescent="0.3">
      <c r="A493" s="244"/>
      <c r="B493" s="244"/>
      <c r="C493" s="247"/>
      <c r="D493" s="246"/>
      <c r="E493" s="246"/>
      <c r="F493" s="245"/>
      <c r="G493" s="249"/>
      <c r="H493" s="305"/>
      <c r="I493" s="480"/>
      <c r="J493" s="305"/>
      <c r="K493" s="249"/>
      <c r="L493" s="244"/>
      <c r="M493" s="244"/>
      <c r="N493" s="244"/>
      <c r="O493" s="244"/>
      <c r="P493" s="244"/>
      <c r="Q493" s="244"/>
      <c r="R493" s="244"/>
      <c r="S493" s="244"/>
      <c r="T493" s="244"/>
      <c r="U493" s="244"/>
      <c r="V493" s="244"/>
      <c r="W493" s="244"/>
      <c r="X493" s="244"/>
      <c r="Y493" s="244"/>
    </row>
    <row r="494" spans="1:25" ht="23.5" x14ac:dyDescent="0.3">
      <c r="A494" s="244"/>
      <c r="B494" s="244"/>
      <c r="C494" s="247"/>
      <c r="D494" s="246"/>
      <c r="E494" s="246"/>
      <c r="F494" s="245"/>
      <c r="G494" s="249"/>
      <c r="H494" s="305"/>
      <c r="I494" s="480"/>
      <c r="J494" s="305"/>
      <c r="K494" s="249"/>
      <c r="L494" s="244"/>
      <c r="M494" s="244"/>
      <c r="N494" s="244"/>
      <c r="O494" s="244"/>
      <c r="P494" s="244"/>
      <c r="Q494" s="244"/>
      <c r="R494" s="244"/>
      <c r="S494" s="244"/>
      <c r="T494" s="244"/>
      <c r="U494" s="244"/>
      <c r="V494" s="244"/>
      <c r="W494" s="244"/>
      <c r="X494" s="244"/>
      <c r="Y494" s="244"/>
    </row>
    <row r="495" spans="1:25" ht="23.5" x14ac:dyDescent="0.3">
      <c r="A495" s="244"/>
      <c r="B495" s="244"/>
      <c r="C495" s="247"/>
      <c r="D495" s="246"/>
      <c r="E495" s="246"/>
      <c r="F495" s="245"/>
      <c r="G495" s="249"/>
      <c r="H495" s="305"/>
      <c r="I495" s="480"/>
      <c r="J495" s="305"/>
      <c r="K495" s="249"/>
      <c r="L495" s="244"/>
      <c r="M495" s="244"/>
      <c r="N495" s="244"/>
      <c r="O495" s="244"/>
      <c r="P495" s="244"/>
      <c r="Q495" s="244"/>
      <c r="R495" s="244"/>
      <c r="S495" s="244"/>
      <c r="T495" s="244"/>
      <c r="U495" s="244"/>
      <c r="V495" s="244"/>
      <c r="W495" s="244"/>
      <c r="X495" s="244"/>
      <c r="Y495" s="244"/>
    </row>
    <row r="496" spans="1:25" ht="23.5" x14ac:dyDescent="0.3">
      <c r="A496" s="244"/>
      <c r="B496" s="244"/>
      <c r="C496" s="247"/>
      <c r="D496" s="246"/>
      <c r="E496" s="246"/>
      <c r="F496" s="245"/>
      <c r="G496" s="249"/>
      <c r="H496" s="305"/>
      <c r="I496" s="480"/>
      <c r="J496" s="305"/>
      <c r="K496" s="249"/>
      <c r="L496" s="244"/>
      <c r="M496" s="244"/>
      <c r="N496" s="244"/>
      <c r="O496" s="244"/>
      <c r="P496" s="244"/>
      <c r="Q496" s="244"/>
      <c r="R496" s="244"/>
      <c r="S496" s="244"/>
      <c r="T496" s="244"/>
      <c r="U496" s="244"/>
      <c r="V496" s="244"/>
      <c r="W496" s="244"/>
      <c r="X496" s="244"/>
      <c r="Y496" s="244"/>
    </row>
    <row r="497" spans="1:25" ht="23.5" x14ac:dyDescent="0.3">
      <c r="A497" s="244"/>
      <c r="B497" s="244"/>
      <c r="C497" s="247"/>
      <c r="D497" s="246"/>
      <c r="E497" s="246"/>
      <c r="F497" s="245"/>
      <c r="G497" s="249"/>
      <c r="H497" s="305"/>
      <c r="I497" s="480"/>
      <c r="J497" s="305"/>
      <c r="K497" s="249"/>
      <c r="L497" s="244"/>
      <c r="M497" s="244"/>
      <c r="N497" s="244"/>
      <c r="O497" s="244"/>
      <c r="P497" s="244"/>
      <c r="Q497" s="244"/>
      <c r="R497" s="244"/>
      <c r="S497" s="244"/>
      <c r="T497" s="244"/>
      <c r="U497" s="244"/>
      <c r="V497" s="244"/>
      <c r="W497" s="244"/>
      <c r="X497" s="244"/>
      <c r="Y497" s="244"/>
    </row>
    <row r="498" spans="1:25" ht="23.5" x14ac:dyDescent="0.3">
      <c r="A498" s="244"/>
      <c r="B498" s="244"/>
      <c r="C498" s="247"/>
      <c r="D498" s="246"/>
      <c r="E498" s="246"/>
      <c r="F498" s="245"/>
      <c r="G498" s="249"/>
      <c r="H498" s="305"/>
      <c r="I498" s="480"/>
      <c r="J498" s="305"/>
      <c r="K498" s="249"/>
      <c r="L498" s="244"/>
      <c r="M498" s="244"/>
      <c r="N498" s="244"/>
      <c r="O498" s="244"/>
      <c r="P498" s="244"/>
      <c r="Q498" s="244"/>
      <c r="R498" s="244"/>
      <c r="S498" s="244"/>
      <c r="T498" s="244"/>
      <c r="U498" s="244"/>
      <c r="V498" s="244"/>
      <c r="W498" s="244"/>
      <c r="X498" s="244"/>
      <c r="Y498" s="244"/>
    </row>
    <row r="499" spans="1:25" ht="23.5" x14ac:dyDescent="0.3">
      <c r="A499" s="244"/>
      <c r="B499" s="244"/>
      <c r="C499" s="247"/>
      <c r="D499" s="246"/>
      <c r="E499" s="246"/>
      <c r="F499" s="245"/>
      <c r="G499" s="249"/>
      <c r="H499" s="305"/>
      <c r="I499" s="480"/>
      <c r="J499" s="305"/>
      <c r="K499" s="249"/>
      <c r="L499" s="244"/>
      <c r="M499" s="244"/>
      <c r="N499" s="244"/>
      <c r="O499" s="244"/>
      <c r="P499" s="244"/>
      <c r="Q499" s="244"/>
      <c r="R499" s="244"/>
      <c r="S499" s="244"/>
      <c r="T499" s="244"/>
      <c r="U499" s="244"/>
      <c r="V499" s="244"/>
      <c r="W499" s="244"/>
      <c r="X499" s="244"/>
      <c r="Y499" s="244"/>
    </row>
    <row r="500" spans="1:25" ht="23.5" x14ac:dyDescent="0.3">
      <c r="A500" s="244"/>
      <c r="B500" s="244"/>
      <c r="C500" s="247"/>
      <c r="D500" s="246"/>
      <c r="E500" s="246"/>
      <c r="F500" s="245"/>
      <c r="G500" s="249"/>
      <c r="H500" s="305"/>
      <c r="I500" s="480"/>
      <c r="J500" s="305"/>
      <c r="K500" s="249"/>
      <c r="L500" s="244"/>
      <c r="M500" s="244"/>
      <c r="N500" s="244"/>
      <c r="O500" s="244"/>
      <c r="P500" s="244"/>
      <c r="Q500" s="244"/>
      <c r="R500" s="244"/>
      <c r="S500" s="244"/>
      <c r="T500" s="244"/>
      <c r="U500" s="244"/>
      <c r="V500" s="244"/>
      <c r="W500" s="244"/>
      <c r="X500" s="244"/>
      <c r="Y500" s="244"/>
    </row>
    <row r="501" spans="1:25" ht="23.5" x14ac:dyDescent="0.3">
      <c r="A501" s="244"/>
      <c r="B501" s="244"/>
      <c r="C501" s="247"/>
      <c r="D501" s="246"/>
      <c r="E501" s="246"/>
      <c r="F501" s="245"/>
      <c r="G501" s="249"/>
      <c r="H501" s="305"/>
      <c r="I501" s="480"/>
      <c r="J501" s="305"/>
      <c r="K501" s="249"/>
      <c r="L501" s="244"/>
      <c r="M501" s="244"/>
      <c r="N501" s="244"/>
      <c r="O501" s="244"/>
      <c r="P501" s="244"/>
      <c r="Q501" s="244"/>
      <c r="R501" s="244"/>
      <c r="S501" s="244"/>
      <c r="T501" s="244"/>
      <c r="U501" s="244"/>
      <c r="V501" s="244"/>
      <c r="W501" s="244"/>
      <c r="X501" s="244"/>
      <c r="Y501" s="244"/>
    </row>
    <row r="502" spans="1:25" ht="23.5" x14ac:dyDescent="0.3">
      <c r="A502" s="244"/>
      <c r="B502" s="244"/>
      <c r="C502" s="247"/>
      <c r="D502" s="246"/>
      <c r="E502" s="246"/>
      <c r="F502" s="245"/>
      <c r="G502" s="249"/>
      <c r="H502" s="305"/>
      <c r="I502" s="480"/>
      <c r="J502" s="305"/>
      <c r="K502" s="249"/>
      <c r="L502" s="244"/>
      <c r="M502" s="244"/>
      <c r="N502" s="244"/>
      <c r="O502" s="244"/>
      <c r="P502" s="244"/>
      <c r="Q502" s="244"/>
      <c r="R502" s="244"/>
      <c r="S502" s="244"/>
      <c r="T502" s="244"/>
      <c r="U502" s="244"/>
      <c r="V502" s="244"/>
      <c r="W502" s="244"/>
      <c r="X502" s="244"/>
      <c r="Y502" s="244"/>
    </row>
    <row r="503" spans="1:25" ht="23.5" x14ac:dyDescent="0.3">
      <c r="A503" s="244"/>
      <c r="B503" s="244"/>
      <c r="C503" s="247"/>
      <c r="D503" s="246"/>
      <c r="E503" s="246"/>
      <c r="F503" s="245"/>
      <c r="G503" s="249"/>
      <c r="H503" s="305"/>
      <c r="I503" s="480"/>
      <c r="J503" s="305"/>
      <c r="K503" s="249"/>
      <c r="L503" s="244"/>
      <c r="M503" s="244"/>
      <c r="N503" s="244"/>
      <c r="O503" s="244"/>
      <c r="P503" s="244"/>
      <c r="Q503" s="244"/>
      <c r="R503" s="244"/>
      <c r="S503" s="244"/>
      <c r="T503" s="244"/>
      <c r="U503" s="244"/>
      <c r="V503" s="244"/>
      <c r="W503" s="244"/>
      <c r="X503" s="244"/>
      <c r="Y503" s="244"/>
    </row>
    <row r="504" spans="1:25" ht="23.5" x14ac:dyDescent="0.3">
      <c r="A504" s="244"/>
      <c r="B504" s="244"/>
      <c r="C504" s="247"/>
      <c r="D504" s="246"/>
      <c r="E504" s="246"/>
      <c r="F504" s="245"/>
      <c r="G504" s="249"/>
      <c r="H504" s="305"/>
      <c r="I504" s="480"/>
      <c r="J504" s="305"/>
      <c r="K504" s="249"/>
      <c r="L504" s="244"/>
      <c r="M504" s="244"/>
      <c r="N504" s="244"/>
      <c r="O504" s="244"/>
      <c r="P504" s="244"/>
      <c r="Q504" s="244"/>
      <c r="R504" s="244"/>
      <c r="S504" s="244"/>
      <c r="T504" s="244"/>
      <c r="U504" s="244"/>
      <c r="V504" s="244"/>
      <c r="W504" s="244"/>
      <c r="X504" s="244"/>
      <c r="Y504" s="244"/>
    </row>
    <row r="505" spans="1:25" ht="23.5" x14ac:dyDescent="0.3">
      <c r="A505" s="244"/>
      <c r="B505" s="244"/>
      <c r="C505" s="247"/>
      <c r="D505" s="246"/>
      <c r="E505" s="246"/>
      <c r="F505" s="245"/>
      <c r="G505" s="249"/>
      <c r="H505" s="305"/>
      <c r="I505" s="480"/>
      <c r="J505" s="305"/>
      <c r="K505" s="249"/>
      <c r="L505" s="244"/>
      <c r="M505" s="244"/>
      <c r="N505" s="244"/>
      <c r="O505" s="244"/>
      <c r="P505" s="244"/>
      <c r="Q505" s="244"/>
      <c r="R505" s="244"/>
      <c r="S505" s="244"/>
      <c r="T505" s="244"/>
      <c r="U505" s="244"/>
      <c r="V505" s="244"/>
      <c r="W505" s="244"/>
      <c r="X505" s="244"/>
      <c r="Y505" s="244"/>
    </row>
    <row r="506" spans="1:25" ht="23.5" x14ac:dyDescent="0.3">
      <c r="A506" s="244"/>
      <c r="B506" s="244"/>
      <c r="C506" s="247"/>
      <c r="D506" s="246"/>
      <c r="E506" s="246"/>
      <c r="F506" s="245"/>
      <c r="G506" s="249"/>
      <c r="H506" s="305"/>
      <c r="I506" s="480"/>
      <c r="J506" s="305"/>
      <c r="K506" s="249"/>
      <c r="L506" s="244"/>
      <c r="M506" s="244"/>
      <c r="N506" s="244"/>
      <c r="O506" s="244"/>
      <c r="P506" s="244"/>
      <c r="Q506" s="244"/>
      <c r="R506" s="244"/>
      <c r="S506" s="244"/>
      <c r="T506" s="244"/>
      <c r="U506" s="244"/>
      <c r="V506" s="244"/>
      <c r="W506" s="244"/>
      <c r="X506" s="244"/>
      <c r="Y506" s="244"/>
    </row>
    <row r="507" spans="1:25" ht="23.5" x14ac:dyDescent="0.3">
      <c r="A507" s="244"/>
      <c r="B507" s="244"/>
      <c r="C507" s="247"/>
      <c r="D507" s="246"/>
      <c r="E507" s="246"/>
      <c r="F507" s="245"/>
      <c r="G507" s="249"/>
      <c r="H507" s="305"/>
      <c r="I507" s="480"/>
      <c r="J507" s="305"/>
      <c r="K507" s="249"/>
      <c r="L507" s="244"/>
      <c r="M507" s="244"/>
      <c r="N507" s="244"/>
      <c r="O507" s="244"/>
      <c r="P507" s="244"/>
      <c r="Q507" s="244"/>
      <c r="R507" s="244"/>
      <c r="S507" s="244"/>
      <c r="T507" s="244"/>
      <c r="U507" s="244"/>
      <c r="V507" s="244"/>
      <c r="W507" s="244"/>
      <c r="X507" s="244"/>
      <c r="Y507" s="244"/>
    </row>
    <row r="508" spans="1:25" ht="23.5" x14ac:dyDescent="0.3">
      <c r="A508" s="244"/>
      <c r="B508" s="244"/>
      <c r="C508" s="247"/>
      <c r="D508" s="246"/>
      <c r="E508" s="246"/>
      <c r="F508" s="245"/>
      <c r="G508" s="249"/>
      <c r="H508" s="305"/>
      <c r="I508" s="480"/>
      <c r="J508" s="305"/>
      <c r="K508" s="249"/>
      <c r="L508" s="244"/>
      <c r="M508" s="244"/>
      <c r="N508" s="244"/>
      <c r="O508" s="244"/>
      <c r="P508" s="244"/>
      <c r="Q508" s="244"/>
      <c r="R508" s="244"/>
      <c r="S508" s="244"/>
      <c r="T508" s="244"/>
      <c r="U508" s="244"/>
      <c r="V508" s="244"/>
      <c r="W508" s="244"/>
      <c r="X508" s="244"/>
      <c r="Y508" s="244"/>
    </row>
    <row r="509" spans="1:25" ht="23.5" x14ac:dyDescent="0.3">
      <c r="A509" s="244"/>
      <c r="B509" s="244"/>
      <c r="C509" s="247"/>
      <c r="D509" s="246"/>
      <c r="E509" s="246"/>
      <c r="F509" s="245"/>
      <c r="G509" s="249"/>
      <c r="H509" s="305"/>
      <c r="I509" s="480"/>
      <c r="J509" s="305"/>
      <c r="K509" s="249"/>
      <c r="L509" s="244"/>
      <c r="M509" s="244"/>
      <c r="N509" s="244"/>
      <c r="O509" s="244"/>
      <c r="P509" s="244"/>
      <c r="Q509" s="244"/>
      <c r="R509" s="244"/>
      <c r="S509" s="244"/>
      <c r="T509" s="244"/>
      <c r="U509" s="244"/>
      <c r="V509" s="244"/>
      <c r="W509" s="244"/>
      <c r="X509" s="244"/>
      <c r="Y509" s="244"/>
    </row>
    <row r="510" spans="1:25" ht="23.5" x14ac:dyDescent="0.3">
      <c r="A510" s="244"/>
      <c r="B510" s="244"/>
      <c r="C510" s="247"/>
      <c r="D510" s="246"/>
      <c r="E510" s="246"/>
      <c r="F510" s="245"/>
      <c r="G510" s="249"/>
      <c r="H510" s="305"/>
      <c r="I510" s="480"/>
      <c r="J510" s="305"/>
      <c r="K510" s="249"/>
      <c r="L510" s="244"/>
      <c r="M510" s="244"/>
      <c r="N510" s="244"/>
      <c r="O510" s="244"/>
      <c r="P510" s="244"/>
      <c r="Q510" s="244"/>
      <c r="R510" s="244"/>
      <c r="S510" s="244"/>
      <c r="T510" s="244"/>
      <c r="U510" s="244"/>
      <c r="V510" s="244"/>
      <c r="W510" s="244"/>
      <c r="X510" s="244"/>
      <c r="Y510" s="244"/>
    </row>
    <row r="511" spans="1:25" ht="23.5" x14ac:dyDescent="0.3">
      <c r="A511" s="244"/>
      <c r="B511" s="244"/>
      <c r="C511" s="247"/>
      <c r="D511" s="246"/>
      <c r="E511" s="246"/>
      <c r="F511" s="245"/>
      <c r="G511" s="249"/>
      <c r="H511" s="305"/>
      <c r="I511" s="480"/>
      <c r="J511" s="305"/>
      <c r="K511" s="249"/>
      <c r="L511" s="244"/>
      <c r="M511" s="244"/>
      <c r="N511" s="244"/>
      <c r="O511" s="244"/>
      <c r="P511" s="244"/>
      <c r="Q511" s="244"/>
      <c r="R511" s="244"/>
      <c r="S511" s="244"/>
      <c r="T511" s="244"/>
      <c r="U511" s="244"/>
      <c r="V511" s="244"/>
      <c r="W511" s="244"/>
      <c r="X511" s="244"/>
      <c r="Y511" s="244"/>
    </row>
    <row r="512" spans="1:25" ht="23.5" x14ac:dyDescent="0.3">
      <c r="A512" s="244"/>
      <c r="B512" s="244"/>
      <c r="C512" s="247"/>
      <c r="D512" s="246"/>
      <c r="E512" s="246"/>
      <c r="F512" s="245"/>
      <c r="G512" s="249"/>
      <c r="H512" s="305"/>
      <c r="I512" s="480"/>
      <c r="J512" s="305"/>
      <c r="K512" s="249"/>
      <c r="L512" s="244"/>
      <c r="M512" s="244"/>
      <c r="N512" s="244"/>
      <c r="O512" s="244"/>
      <c r="P512" s="244"/>
      <c r="Q512" s="244"/>
      <c r="R512" s="244"/>
      <c r="S512" s="244"/>
      <c r="T512" s="244"/>
      <c r="U512" s="244"/>
      <c r="V512" s="244"/>
      <c r="W512" s="244"/>
      <c r="X512" s="244"/>
      <c r="Y512" s="244"/>
    </row>
    <row r="513" spans="1:25" ht="23.5" x14ac:dyDescent="0.3">
      <c r="A513" s="244"/>
      <c r="B513" s="244"/>
      <c r="C513" s="247"/>
      <c r="D513" s="246"/>
      <c r="E513" s="246"/>
      <c r="F513" s="245"/>
      <c r="G513" s="249"/>
      <c r="H513" s="305"/>
      <c r="I513" s="480"/>
      <c r="J513" s="305"/>
      <c r="K513" s="249"/>
      <c r="L513" s="244"/>
      <c r="M513" s="244"/>
      <c r="N513" s="244"/>
      <c r="O513" s="244"/>
      <c r="P513" s="244"/>
      <c r="Q513" s="244"/>
      <c r="R513" s="244"/>
      <c r="S513" s="244"/>
      <c r="T513" s="244"/>
      <c r="U513" s="244"/>
      <c r="V513" s="244"/>
      <c r="W513" s="244"/>
      <c r="X513" s="244"/>
      <c r="Y513" s="244"/>
    </row>
    <row r="514" spans="1:25" ht="23.5" x14ac:dyDescent="0.3">
      <c r="A514" s="244"/>
      <c r="B514" s="244"/>
      <c r="C514" s="247"/>
      <c r="D514" s="246"/>
      <c r="E514" s="246"/>
      <c r="F514" s="245"/>
      <c r="G514" s="249"/>
      <c r="H514" s="305"/>
      <c r="I514" s="480"/>
      <c r="J514" s="305"/>
      <c r="K514" s="249"/>
      <c r="L514" s="244"/>
      <c r="M514" s="244"/>
      <c r="N514" s="244"/>
      <c r="O514" s="244"/>
      <c r="P514" s="244"/>
      <c r="Q514" s="244"/>
      <c r="R514" s="244"/>
      <c r="S514" s="244"/>
      <c r="T514" s="244"/>
      <c r="U514" s="244"/>
      <c r="V514" s="244"/>
      <c r="W514" s="244"/>
      <c r="X514" s="244"/>
      <c r="Y514" s="244"/>
    </row>
    <row r="515" spans="1:25" ht="23.5" x14ac:dyDescent="0.3">
      <c r="A515" s="244"/>
      <c r="B515" s="244"/>
      <c r="C515" s="247"/>
      <c r="D515" s="246"/>
      <c r="E515" s="246"/>
      <c r="F515" s="245"/>
      <c r="G515" s="249"/>
      <c r="H515" s="305"/>
      <c r="I515" s="480"/>
      <c r="J515" s="305"/>
      <c r="K515" s="249"/>
      <c r="L515" s="244"/>
      <c r="M515" s="244"/>
      <c r="N515" s="244"/>
      <c r="O515" s="244"/>
      <c r="P515" s="244"/>
      <c r="Q515" s="244"/>
      <c r="R515" s="244"/>
      <c r="S515" s="244"/>
      <c r="T515" s="244"/>
      <c r="U515" s="244"/>
      <c r="V515" s="244"/>
      <c r="W515" s="244"/>
      <c r="X515" s="244"/>
      <c r="Y515" s="244"/>
    </row>
    <row r="516" spans="1:25" ht="23.5" x14ac:dyDescent="0.3">
      <c r="A516" s="244"/>
      <c r="B516" s="244"/>
      <c r="C516" s="247"/>
      <c r="D516" s="246"/>
      <c r="E516" s="246"/>
      <c r="F516" s="245"/>
      <c r="G516" s="249"/>
      <c r="H516" s="305"/>
      <c r="I516" s="480"/>
      <c r="J516" s="305"/>
      <c r="K516" s="249"/>
      <c r="L516" s="244"/>
      <c r="M516" s="244"/>
      <c r="N516" s="244"/>
      <c r="O516" s="244"/>
      <c r="P516" s="244"/>
      <c r="Q516" s="244"/>
      <c r="R516" s="244"/>
      <c r="S516" s="244"/>
      <c r="T516" s="244"/>
      <c r="U516" s="244"/>
      <c r="V516" s="244"/>
      <c r="W516" s="244"/>
      <c r="X516" s="244"/>
      <c r="Y516" s="244"/>
    </row>
    <row r="517" spans="1:25" ht="23.5" x14ac:dyDescent="0.3">
      <c r="A517" s="244"/>
      <c r="B517" s="244"/>
      <c r="C517" s="247"/>
      <c r="D517" s="246"/>
      <c r="E517" s="246"/>
      <c r="F517" s="245"/>
      <c r="G517" s="249"/>
      <c r="H517" s="305"/>
      <c r="I517" s="480"/>
      <c r="J517" s="305"/>
      <c r="K517" s="249"/>
      <c r="L517" s="244"/>
      <c r="M517" s="244"/>
      <c r="N517" s="244"/>
      <c r="O517" s="244"/>
      <c r="P517" s="244"/>
      <c r="Q517" s="244"/>
      <c r="R517" s="244"/>
      <c r="S517" s="244"/>
      <c r="T517" s="244"/>
      <c r="U517" s="244"/>
      <c r="V517" s="244"/>
      <c r="W517" s="244"/>
      <c r="X517" s="244"/>
      <c r="Y517" s="244"/>
    </row>
    <row r="518" spans="1:25" ht="23.5" x14ac:dyDescent="0.3">
      <c r="A518" s="244"/>
      <c r="B518" s="244"/>
      <c r="C518" s="247"/>
      <c r="D518" s="246"/>
      <c r="E518" s="246"/>
      <c r="F518" s="245"/>
      <c r="G518" s="249"/>
      <c r="H518" s="305"/>
      <c r="I518" s="480"/>
      <c r="J518" s="305"/>
      <c r="K518" s="249"/>
      <c r="L518" s="244"/>
      <c r="M518" s="244"/>
      <c r="N518" s="244"/>
      <c r="O518" s="244"/>
      <c r="P518" s="244"/>
      <c r="Q518" s="244"/>
      <c r="R518" s="244"/>
      <c r="S518" s="244"/>
      <c r="T518" s="244"/>
      <c r="U518" s="244"/>
      <c r="V518" s="244"/>
      <c r="W518" s="244"/>
      <c r="X518" s="244"/>
      <c r="Y518" s="244"/>
    </row>
    <row r="519" spans="1:25" ht="23.5" x14ac:dyDescent="0.3">
      <c r="A519" s="244"/>
      <c r="B519" s="244"/>
      <c r="C519" s="247"/>
      <c r="D519" s="246"/>
      <c r="E519" s="246"/>
      <c r="F519" s="245"/>
      <c r="G519" s="249"/>
      <c r="H519" s="305"/>
      <c r="I519" s="480"/>
      <c r="J519" s="305"/>
      <c r="K519" s="249"/>
      <c r="L519" s="244"/>
      <c r="M519" s="244"/>
      <c r="N519" s="244"/>
      <c r="O519" s="244"/>
      <c r="P519" s="244"/>
      <c r="Q519" s="244"/>
      <c r="R519" s="244"/>
      <c r="S519" s="244"/>
      <c r="T519" s="244"/>
      <c r="U519" s="244"/>
      <c r="V519" s="244"/>
      <c r="W519" s="244"/>
      <c r="X519" s="244"/>
      <c r="Y519" s="244"/>
    </row>
    <row r="520" spans="1:25" ht="23.5" x14ac:dyDescent="0.3">
      <c r="A520" s="244"/>
      <c r="B520" s="244"/>
      <c r="C520" s="247"/>
      <c r="D520" s="246"/>
      <c r="E520" s="246"/>
      <c r="F520" s="245"/>
      <c r="G520" s="249"/>
      <c r="H520" s="305"/>
      <c r="I520" s="480"/>
      <c r="J520" s="305"/>
      <c r="K520" s="249"/>
      <c r="L520" s="244"/>
      <c r="M520" s="244"/>
      <c r="N520" s="244"/>
      <c r="O520" s="244"/>
      <c r="P520" s="244"/>
      <c r="Q520" s="244"/>
      <c r="R520" s="244"/>
      <c r="S520" s="244"/>
      <c r="T520" s="244"/>
      <c r="U520" s="244"/>
      <c r="V520" s="244"/>
      <c r="W520" s="244"/>
      <c r="X520" s="244"/>
      <c r="Y520" s="244"/>
    </row>
    <row r="521" spans="1:25" ht="23.5" x14ac:dyDescent="0.3">
      <c r="A521" s="244"/>
      <c r="B521" s="244"/>
      <c r="C521" s="247"/>
      <c r="D521" s="246"/>
      <c r="E521" s="246"/>
      <c r="F521" s="245"/>
      <c r="G521" s="249"/>
      <c r="H521" s="305"/>
      <c r="I521" s="480"/>
      <c r="J521" s="305"/>
      <c r="K521" s="249"/>
      <c r="L521" s="244"/>
      <c r="M521" s="244"/>
      <c r="N521" s="244"/>
      <c r="O521" s="244"/>
      <c r="P521" s="244"/>
      <c r="Q521" s="244"/>
      <c r="R521" s="244"/>
      <c r="S521" s="244"/>
      <c r="T521" s="244"/>
      <c r="U521" s="244"/>
      <c r="V521" s="244"/>
      <c r="W521" s="244"/>
      <c r="X521" s="244"/>
      <c r="Y521" s="244"/>
    </row>
    <row r="522" spans="1:25" ht="23.5" x14ac:dyDescent="0.3">
      <c r="A522" s="244"/>
      <c r="B522" s="244"/>
      <c r="C522" s="247"/>
      <c r="D522" s="246"/>
      <c r="E522" s="246"/>
      <c r="F522" s="245"/>
      <c r="G522" s="249"/>
      <c r="H522" s="305"/>
      <c r="I522" s="480"/>
      <c r="J522" s="305"/>
      <c r="K522" s="249"/>
      <c r="L522" s="244"/>
      <c r="M522" s="244"/>
      <c r="N522" s="244"/>
      <c r="O522" s="244"/>
      <c r="P522" s="244"/>
      <c r="Q522" s="244"/>
      <c r="R522" s="244"/>
      <c r="S522" s="244"/>
      <c r="T522" s="244"/>
      <c r="U522" s="244"/>
      <c r="V522" s="244"/>
      <c r="W522" s="244"/>
      <c r="X522" s="244"/>
      <c r="Y522" s="244"/>
    </row>
    <row r="523" spans="1:25" ht="23.5" x14ac:dyDescent="0.3">
      <c r="A523" s="244"/>
      <c r="B523" s="244"/>
      <c r="C523" s="247"/>
      <c r="D523" s="246"/>
      <c r="E523" s="246"/>
      <c r="F523" s="245"/>
      <c r="G523" s="249"/>
      <c r="H523" s="305"/>
      <c r="I523" s="480"/>
      <c r="J523" s="305"/>
      <c r="K523" s="249"/>
      <c r="L523" s="244"/>
      <c r="M523" s="244"/>
      <c r="N523" s="244"/>
      <c r="O523" s="244"/>
      <c r="P523" s="244"/>
      <c r="Q523" s="244"/>
      <c r="R523" s="244"/>
      <c r="S523" s="244"/>
      <c r="T523" s="244"/>
      <c r="U523" s="244"/>
      <c r="V523" s="244"/>
      <c r="W523" s="244"/>
      <c r="X523" s="244"/>
      <c r="Y523" s="244"/>
    </row>
    <row r="524" spans="1:25" ht="23.5" x14ac:dyDescent="0.3">
      <c r="A524" s="244"/>
      <c r="B524" s="244"/>
      <c r="C524" s="247"/>
      <c r="D524" s="246"/>
      <c r="E524" s="246"/>
      <c r="F524" s="245"/>
      <c r="G524" s="249"/>
      <c r="H524" s="305"/>
      <c r="I524" s="480"/>
      <c r="J524" s="305"/>
      <c r="K524" s="249"/>
      <c r="L524" s="244"/>
      <c r="M524" s="244"/>
      <c r="N524" s="244"/>
      <c r="O524" s="244"/>
      <c r="P524" s="244"/>
      <c r="Q524" s="244"/>
      <c r="R524" s="244"/>
      <c r="S524" s="244"/>
      <c r="T524" s="244"/>
      <c r="U524" s="244"/>
      <c r="V524" s="244"/>
      <c r="W524" s="244"/>
      <c r="X524" s="244"/>
      <c r="Y524" s="244"/>
    </row>
    <row r="525" spans="1:25" ht="23.5" x14ac:dyDescent="0.3">
      <c r="A525" s="244"/>
      <c r="B525" s="244"/>
      <c r="C525" s="247"/>
      <c r="D525" s="246"/>
      <c r="E525" s="246"/>
      <c r="F525" s="245"/>
      <c r="G525" s="249"/>
      <c r="H525" s="305"/>
      <c r="I525" s="480"/>
      <c r="J525" s="305"/>
      <c r="K525" s="249"/>
      <c r="L525" s="244"/>
      <c r="M525" s="244"/>
      <c r="N525" s="244"/>
      <c r="O525" s="244"/>
      <c r="P525" s="244"/>
      <c r="Q525" s="244"/>
      <c r="R525" s="244"/>
      <c r="S525" s="244"/>
      <c r="T525" s="244"/>
      <c r="U525" s="244"/>
      <c r="V525" s="244"/>
      <c r="W525" s="244"/>
      <c r="X525" s="244"/>
      <c r="Y525" s="244"/>
    </row>
    <row r="526" spans="1:25" ht="23.5" x14ac:dyDescent="0.3">
      <c r="A526" s="244"/>
      <c r="B526" s="244"/>
      <c r="C526" s="247"/>
      <c r="D526" s="246"/>
      <c r="E526" s="246"/>
      <c r="F526" s="245"/>
      <c r="G526" s="249"/>
      <c r="H526" s="305"/>
      <c r="I526" s="480"/>
      <c r="J526" s="305"/>
      <c r="K526" s="249"/>
      <c r="L526" s="244"/>
      <c r="M526" s="244"/>
      <c r="N526" s="244"/>
      <c r="O526" s="244"/>
      <c r="P526" s="244"/>
      <c r="Q526" s="244"/>
      <c r="R526" s="244"/>
      <c r="S526" s="244"/>
      <c r="T526" s="244"/>
      <c r="U526" s="244"/>
      <c r="V526" s="244"/>
      <c r="W526" s="244"/>
      <c r="X526" s="244"/>
      <c r="Y526" s="244"/>
    </row>
    <row r="527" spans="1:25" ht="23.5" x14ac:dyDescent="0.3">
      <c r="A527" s="244"/>
      <c r="B527" s="244"/>
      <c r="C527" s="247"/>
      <c r="D527" s="246"/>
      <c r="E527" s="246"/>
      <c r="F527" s="245"/>
      <c r="G527" s="249"/>
      <c r="H527" s="305"/>
      <c r="I527" s="480"/>
      <c r="J527" s="305"/>
      <c r="K527" s="249"/>
      <c r="L527" s="244"/>
      <c r="M527" s="244"/>
      <c r="N527" s="244"/>
      <c r="O527" s="244"/>
      <c r="P527" s="244"/>
      <c r="Q527" s="244"/>
      <c r="R527" s="244"/>
      <c r="S527" s="244"/>
      <c r="T527" s="244"/>
      <c r="U527" s="244"/>
      <c r="V527" s="244"/>
      <c r="W527" s="244"/>
      <c r="X527" s="244"/>
      <c r="Y527" s="244"/>
    </row>
    <row r="528" spans="1:25" ht="23.5" x14ac:dyDescent="0.3">
      <c r="A528" s="244"/>
      <c r="B528" s="244"/>
      <c r="C528" s="247"/>
      <c r="D528" s="246"/>
      <c r="E528" s="246"/>
      <c r="F528" s="245"/>
      <c r="G528" s="249"/>
      <c r="H528" s="305"/>
      <c r="I528" s="480"/>
      <c r="J528" s="305"/>
      <c r="K528" s="249"/>
      <c r="L528" s="244"/>
      <c r="M528" s="244"/>
      <c r="N528" s="244"/>
      <c r="O528" s="244"/>
      <c r="P528" s="244"/>
      <c r="Q528" s="244"/>
      <c r="R528" s="244"/>
      <c r="S528" s="244"/>
      <c r="T528" s="244"/>
      <c r="U528" s="244"/>
      <c r="V528" s="244"/>
      <c r="W528" s="244"/>
      <c r="X528" s="244"/>
      <c r="Y528" s="244"/>
    </row>
    <row r="529" spans="1:25" ht="23.5" x14ac:dyDescent="0.3">
      <c r="A529" s="244"/>
      <c r="B529" s="244"/>
      <c r="C529" s="247"/>
      <c r="D529" s="246"/>
      <c r="E529" s="246"/>
      <c r="F529" s="245"/>
      <c r="G529" s="249"/>
      <c r="H529" s="305"/>
      <c r="I529" s="480"/>
      <c r="J529" s="305"/>
      <c r="K529" s="249"/>
      <c r="L529" s="244"/>
      <c r="M529" s="244"/>
      <c r="N529" s="244"/>
      <c r="O529" s="244"/>
      <c r="P529" s="244"/>
      <c r="Q529" s="244"/>
      <c r="R529" s="244"/>
      <c r="S529" s="244"/>
      <c r="T529" s="244"/>
      <c r="U529" s="244"/>
      <c r="V529" s="244"/>
      <c r="W529" s="244"/>
      <c r="X529" s="244"/>
      <c r="Y529" s="244"/>
    </row>
    <row r="530" spans="1:25" ht="23.5" x14ac:dyDescent="0.3">
      <c r="A530" s="244"/>
      <c r="B530" s="244"/>
      <c r="C530" s="247"/>
      <c r="D530" s="246"/>
      <c r="E530" s="246"/>
      <c r="F530" s="245"/>
      <c r="G530" s="249"/>
      <c r="H530" s="305"/>
      <c r="I530" s="480"/>
      <c r="J530" s="305"/>
      <c r="K530" s="249"/>
      <c r="L530" s="244"/>
      <c r="M530" s="244"/>
      <c r="N530" s="244"/>
      <c r="O530" s="244"/>
      <c r="P530" s="244"/>
      <c r="Q530" s="244"/>
      <c r="R530" s="244"/>
      <c r="S530" s="244"/>
      <c r="T530" s="244"/>
      <c r="U530" s="244"/>
      <c r="V530" s="244"/>
      <c r="W530" s="244"/>
      <c r="X530" s="244"/>
      <c r="Y530" s="244"/>
    </row>
    <row r="531" spans="1:25" ht="23.5" x14ac:dyDescent="0.3">
      <c r="A531" s="244"/>
      <c r="B531" s="244"/>
      <c r="C531" s="247"/>
      <c r="D531" s="246"/>
      <c r="E531" s="246"/>
      <c r="F531" s="245"/>
      <c r="G531" s="249"/>
      <c r="H531" s="305"/>
      <c r="I531" s="480"/>
      <c r="J531" s="305"/>
      <c r="K531" s="249"/>
      <c r="L531" s="244"/>
      <c r="M531" s="244"/>
      <c r="N531" s="244"/>
      <c r="O531" s="244"/>
      <c r="P531" s="244"/>
      <c r="Q531" s="244"/>
      <c r="R531" s="244"/>
      <c r="S531" s="244"/>
      <c r="T531" s="244"/>
      <c r="U531" s="244"/>
      <c r="V531" s="244"/>
      <c r="W531" s="244"/>
      <c r="X531" s="244"/>
      <c r="Y531" s="244"/>
    </row>
    <row r="532" spans="1:25" ht="23.5" x14ac:dyDescent="0.3">
      <c r="A532" s="244"/>
      <c r="B532" s="244"/>
      <c r="C532" s="247"/>
      <c r="D532" s="246"/>
      <c r="E532" s="246"/>
      <c r="F532" s="245"/>
      <c r="G532" s="249"/>
      <c r="H532" s="305"/>
      <c r="I532" s="480"/>
      <c r="J532" s="305"/>
      <c r="K532" s="249"/>
      <c r="L532" s="244"/>
      <c r="M532" s="244"/>
      <c r="N532" s="244"/>
      <c r="O532" s="244"/>
      <c r="P532" s="244"/>
      <c r="Q532" s="244"/>
      <c r="R532" s="244"/>
      <c r="S532" s="244"/>
      <c r="T532" s="244"/>
      <c r="U532" s="244"/>
      <c r="V532" s="244"/>
      <c r="W532" s="244"/>
      <c r="X532" s="244"/>
      <c r="Y532" s="244"/>
    </row>
    <row r="533" spans="1:25" ht="23.5" x14ac:dyDescent="0.3">
      <c r="A533" s="244"/>
      <c r="B533" s="244"/>
      <c r="C533" s="247"/>
      <c r="D533" s="246"/>
      <c r="E533" s="246"/>
      <c r="F533" s="245"/>
      <c r="G533" s="249"/>
      <c r="H533" s="305"/>
      <c r="I533" s="480"/>
      <c r="J533" s="305"/>
      <c r="K533" s="249"/>
      <c r="L533" s="244"/>
      <c r="M533" s="244"/>
      <c r="N533" s="244"/>
      <c r="O533" s="244"/>
      <c r="P533" s="244"/>
      <c r="Q533" s="244"/>
      <c r="R533" s="244"/>
      <c r="S533" s="244"/>
      <c r="T533" s="244"/>
      <c r="U533" s="244"/>
      <c r="V533" s="244"/>
      <c r="W533" s="244"/>
      <c r="X533" s="244"/>
      <c r="Y533" s="244"/>
    </row>
    <row r="534" spans="1:25" ht="23.5" x14ac:dyDescent="0.3">
      <c r="A534" s="244"/>
      <c r="B534" s="244"/>
      <c r="C534" s="247"/>
      <c r="D534" s="246"/>
      <c r="E534" s="246"/>
      <c r="F534" s="245"/>
      <c r="G534" s="249"/>
      <c r="H534" s="305"/>
      <c r="I534" s="480"/>
      <c r="J534" s="305"/>
      <c r="K534" s="249"/>
      <c r="L534" s="244"/>
      <c r="M534" s="244"/>
      <c r="N534" s="244"/>
      <c r="O534" s="244"/>
      <c r="P534" s="244"/>
      <c r="Q534" s="244"/>
      <c r="R534" s="244"/>
      <c r="S534" s="244"/>
      <c r="T534" s="244"/>
      <c r="U534" s="244"/>
      <c r="V534" s="244"/>
      <c r="W534" s="244"/>
      <c r="X534" s="244"/>
      <c r="Y534" s="244"/>
    </row>
    <row r="535" spans="1:25" ht="23.5" x14ac:dyDescent="0.3">
      <c r="A535" s="244"/>
      <c r="B535" s="244"/>
      <c r="C535" s="247"/>
      <c r="D535" s="246"/>
      <c r="E535" s="246"/>
      <c r="F535" s="245"/>
      <c r="G535" s="249"/>
      <c r="H535" s="305"/>
      <c r="I535" s="480"/>
      <c r="J535" s="305"/>
      <c r="K535" s="249"/>
      <c r="L535" s="244"/>
      <c r="M535" s="244"/>
      <c r="N535" s="244"/>
      <c r="O535" s="244"/>
      <c r="P535" s="244"/>
      <c r="Q535" s="244"/>
      <c r="R535" s="244"/>
      <c r="S535" s="244"/>
      <c r="T535" s="244"/>
      <c r="U535" s="244"/>
      <c r="V535" s="244"/>
      <c r="W535" s="244"/>
      <c r="X535" s="244"/>
      <c r="Y535" s="244"/>
    </row>
    <row r="536" spans="1:25" ht="23.5" x14ac:dyDescent="0.3">
      <c r="A536" s="244"/>
      <c r="B536" s="244"/>
      <c r="C536" s="247"/>
      <c r="D536" s="246"/>
      <c r="E536" s="246"/>
      <c r="F536" s="245"/>
      <c r="G536" s="249"/>
      <c r="H536" s="305"/>
      <c r="I536" s="480"/>
      <c r="J536" s="305"/>
      <c r="K536" s="249"/>
      <c r="L536" s="244"/>
      <c r="M536" s="244"/>
      <c r="N536" s="244"/>
      <c r="O536" s="244"/>
      <c r="P536" s="244"/>
      <c r="Q536" s="244"/>
      <c r="R536" s="244"/>
      <c r="S536" s="244"/>
      <c r="T536" s="244"/>
      <c r="U536" s="244"/>
      <c r="V536" s="244"/>
      <c r="W536" s="244"/>
      <c r="X536" s="244"/>
      <c r="Y536" s="244"/>
    </row>
    <row r="537" spans="1:25" ht="23.5" x14ac:dyDescent="0.3">
      <c r="A537" s="244"/>
      <c r="B537" s="244"/>
      <c r="C537" s="247"/>
      <c r="D537" s="246"/>
      <c r="E537" s="246"/>
      <c r="F537" s="245"/>
      <c r="G537" s="249"/>
      <c r="H537" s="305"/>
      <c r="I537" s="480"/>
      <c r="J537" s="305"/>
      <c r="K537" s="249"/>
      <c r="L537" s="244"/>
      <c r="M537" s="244"/>
      <c r="N537" s="244"/>
      <c r="O537" s="244"/>
      <c r="P537" s="244"/>
      <c r="Q537" s="244"/>
      <c r="R537" s="244"/>
      <c r="S537" s="244"/>
      <c r="T537" s="244"/>
      <c r="U537" s="244"/>
      <c r="V537" s="244"/>
      <c r="W537" s="244"/>
      <c r="X537" s="244"/>
      <c r="Y537" s="244"/>
    </row>
    <row r="538" spans="1:25" ht="23.5" x14ac:dyDescent="0.3">
      <c r="A538" s="244"/>
      <c r="B538" s="244"/>
      <c r="C538" s="247"/>
      <c r="D538" s="246"/>
      <c r="E538" s="246"/>
      <c r="F538" s="245"/>
      <c r="G538" s="249"/>
      <c r="H538" s="305"/>
      <c r="I538" s="480"/>
      <c r="J538" s="305"/>
      <c r="K538" s="249"/>
      <c r="L538" s="244"/>
      <c r="M538" s="244"/>
      <c r="N538" s="244"/>
      <c r="O538" s="244"/>
      <c r="P538" s="244"/>
      <c r="Q538" s="244"/>
      <c r="R538" s="244"/>
      <c r="S538" s="244"/>
      <c r="T538" s="244"/>
      <c r="U538" s="244"/>
      <c r="V538" s="244"/>
      <c r="W538" s="244"/>
      <c r="X538" s="244"/>
      <c r="Y538" s="244"/>
    </row>
    <row r="539" spans="1:25" ht="23.5" x14ac:dyDescent="0.3">
      <c r="A539" s="244"/>
      <c r="B539" s="244"/>
      <c r="C539" s="247"/>
      <c r="D539" s="246"/>
      <c r="E539" s="246"/>
      <c r="F539" s="245"/>
      <c r="G539" s="249"/>
      <c r="H539" s="305"/>
      <c r="I539" s="480"/>
      <c r="J539" s="305"/>
      <c r="K539" s="249"/>
      <c r="L539" s="244"/>
      <c r="M539" s="244"/>
      <c r="N539" s="244"/>
      <c r="O539" s="244"/>
      <c r="P539" s="244"/>
      <c r="Q539" s="244"/>
      <c r="R539" s="244"/>
      <c r="S539" s="244"/>
      <c r="T539" s="244"/>
      <c r="U539" s="244"/>
      <c r="V539" s="244"/>
      <c r="W539" s="244"/>
      <c r="X539" s="244"/>
      <c r="Y539" s="244"/>
    </row>
    <row r="540" spans="1:25" ht="23.5" x14ac:dyDescent="0.3">
      <c r="A540" s="244"/>
      <c r="B540" s="244"/>
      <c r="C540" s="247"/>
      <c r="D540" s="246"/>
      <c r="E540" s="246"/>
      <c r="F540" s="245"/>
      <c r="G540" s="249"/>
      <c r="H540" s="305"/>
      <c r="I540" s="480"/>
      <c r="J540" s="305"/>
      <c r="K540" s="249"/>
      <c r="L540" s="244"/>
      <c r="M540" s="244"/>
      <c r="N540" s="244"/>
      <c r="O540" s="244"/>
      <c r="P540" s="244"/>
      <c r="Q540" s="244"/>
      <c r="R540" s="244"/>
      <c r="S540" s="244"/>
      <c r="T540" s="244"/>
      <c r="U540" s="244"/>
      <c r="V540" s="244"/>
      <c r="W540" s="244"/>
      <c r="X540" s="244"/>
      <c r="Y540" s="244"/>
    </row>
    <row r="541" spans="1:25" ht="23.5" x14ac:dyDescent="0.3">
      <c r="A541" s="244"/>
      <c r="B541" s="244"/>
      <c r="C541" s="247"/>
      <c r="D541" s="246"/>
      <c r="E541" s="246"/>
      <c r="F541" s="245"/>
      <c r="G541" s="249"/>
      <c r="H541" s="305"/>
      <c r="I541" s="480"/>
      <c r="J541" s="305"/>
      <c r="K541" s="249"/>
      <c r="L541" s="244"/>
      <c r="M541" s="244"/>
      <c r="N541" s="244"/>
      <c r="O541" s="244"/>
      <c r="P541" s="244"/>
      <c r="Q541" s="244"/>
      <c r="R541" s="244"/>
      <c r="S541" s="244"/>
      <c r="T541" s="244"/>
      <c r="U541" s="244"/>
      <c r="V541" s="244"/>
      <c r="W541" s="244"/>
      <c r="X541" s="244"/>
      <c r="Y541" s="244"/>
    </row>
    <row r="542" spans="1:25" ht="23.5" x14ac:dyDescent="0.3">
      <c r="A542" s="244"/>
      <c r="B542" s="244"/>
      <c r="C542" s="247"/>
      <c r="D542" s="246"/>
      <c r="E542" s="246"/>
      <c r="F542" s="245"/>
      <c r="G542" s="249"/>
      <c r="H542" s="305"/>
      <c r="I542" s="480"/>
      <c r="J542" s="305"/>
      <c r="K542" s="249"/>
      <c r="L542" s="244"/>
      <c r="M542" s="244"/>
      <c r="N542" s="244"/>
      <c r="O542" s="244"/>
      <c r="P542" s="244"/>
      <c r="Q542" s="244"/>
      <c r="R542" s="244"/>
      <c r="S542" s="244"/>
      <c r="T542" s="244"/>
      <c r="U542" s="244"/>
      <c r="V542" s="244"/>
      <c r="W542" s="244"/>
      <c r="X542" s="244"/>
      <c r="Y542" s="244"/>
    </row>
    <row r="543" spans="1:25" ht="23.5" x14ac:dyDescent="0.3">
      <c r="A543" s="244"/>
      <c r="B543" s="244"/>
      <c r="C543" s="247"/>
      <c r="D543" s="246"/>
      <c r="E543" s="246"/>
      <c r="F543" s="245"/>
      <c r="G543" s="249"/>
      <c r="H543" s="305"/>
      <c r="I543" s="480"/>
      <c r="J543" s="305"/>
      <c r="K543" s="249"/>
      <c r="L543" s="244"/>
      <c r="M543" s="244"/>
      <c r="N543" s="244"/>
      <c r="O543" s="244"/>
      <c r="P543" s="244"/>
      <c r="Q543" s="244"/>
      <c r="R543" s="244"/>
      <c r="S543" s="244"/>
      <c r="T543" s="244"/>
      <c r="U543" s="244"/>
      <c r="V543" s="244"/>
      <c r="W543" s="244"/>
      <c r="X543" s="244"/>
      <c r="Y543" s="244"/>
    </row>
    <row r="544" spans="1:25" ht="23.5" x14ac:dyDescent="0.3">
      <c r="A544" s="244"/>
      <c r="B544" s="244"/>
      <c r="C544" s="247"/>
      <c r="D544" s="246"/>
      <c r="E544" s="246"/>
      <c r="F544" s="245"/>
      <c r="G544" s="249"/>
      <c r="H544" s="305"/>
      <c r="I544" s="480"/>
      <c r="J544" s="305"/>
      <c r="K544" s="249"/>
      <c r="L544" s="244"/>
      <c r="M544" s="244"/>
      <c r="N544" s="244"/>
      <c r="O544" s="244"/>
      <c r="P544" s="244"/>
      <c r="Q544" s="244"/>
      <c r="R544" s="244"/>
      <c r="S544" s="244"/>
      <c r="T544" s="244"/>
      <c r="U544" s="244"/>
      <c r="V544" s="244"/>
      <c r="W544" s="244"/>
      <c r="X544" s="244"/>
      <c r="Y544" s="244"/>
    </row>
    <row r="545" spans="1:25" ht="23.5" x14ac:dyDescent="0.3">
      <c r="A545" s="244"/>
      <c r="B545" s="244"/>
      <c r="C545" s="247"/>
      <c r="D545" s="246"/>
      <c r="E545" s="246"/>
      <c r="F545" s="245"/>
      <c r="G545" s="249"/>
      <c r="H545" s="305"/>
      <c r="I545" s="480"/>
      <c r="J545" s="305"/>
      <c r="K545" s="249"/>
      <c r="L545" s="244"/>
      <c r="M545" s="244"/>
      <c r="N545" s="244"/>
      <c r="O545" s="244"/>
      <c r="P545" s="244"/>
      <c r="Q545" s="244"/>
      <c r="R545" s="244"/>
      <c r="S545" s="244"/>
      <c r="T545" s="244"/>
      <c r="U545" s="244"/>
      <c r="V545" s="244"/>
      <c r="W545" s="244"/>
      <c r="X545" s="244"/>
      <c r="Y545" s="244"/>
    </row>
    <row r="546" spans="1:25" ht="23.5" x14ac:dyDescent="0.3">
      <c r="A546" s="244"/>
      <c r="B546" s="244"/>
      <c r="C546" s="247"/>
      <c r="D546" s="246"/>
      <c r="E546" s="246"/>
      <c r="F546" s="245"/>
      <c r="G546" s="249"/>
      <c r="H546" s="305"/>
      <c r="I546" s="480"/>
      <c r="J546" s="305"/>
      <c r="K546" s="249"/>
      <c r="L546" s="244"/>
      <c r="M546" s="244"/>
      <c r="N546" s="244"/>
      <c r="O546" s="244"/>
      <c r="P546" s="244"/>
      <c r="Q546" s="244"/>
      <c r="R546" s="244"/>
      <c r="S546" s="244"/>
      <c r="T546" s="244"/>
      <c r="U546" s="244"/>
      <c r="V546" s="244"/>
      <c r="W546" s="244"/>
      <c r="X546" s="244"/>
      <c r="Y546" s="244"/>
    </row>
    <row r="547" spans="1:25" ht="23.5" x14ac:dyDescent="0.3">
      <c r="A547" s="244"/>
      <c r="B547" s="244"/>
      <c r="C547" s="247"/>
      <c r="D547" s="246"/>
      <c r="E547" s="246"/>
      <c r="F547" s="245"/>
      <c r="G547" s="249"/>
      <c r="H547" s="305"/>
      <c r="I547" s="480"/>
      <c r="J547" s="305"/>
      <c r="K547" s="249"/>
      <c r="L547" s="244"/>
      <c r="M547" s="244"/>
      <c r="N547" s="244"/>
      <c r="O547" s="244"/>
      <c r="P547" s="244"/>
      <c r="Q547" s="244"/>
      <c r="R547" s="244"/>
      <c r="S547" s="244"/>
      <c r="T547" s="244"/>
      <c r="U547" s="244"/>
      <c r="V547" s="244"/>
      <c r="W547" s="244"/>
      <c r="X547" s="244"/>
      <c r="Y547" s="244"/>
    </row>
    <row r="548" spans="1:25" ht="23.5" x14ac:dyDescent="0.3">
      <c r="A548" s="244"/>
      <c r="B548" s="244"/>
      <c r="C548" s="247"/>
      <c r="D548" s="246"/>
      <c r="E548" s="246"/>
      <c r="F548" s="245"/>
      <c r="G548" s="249"/>
      <c r="H548" s="305"/>
      <c r="I548" s="480"/>
      <c r="J548" s="305"/>
      <c r="K548" s="249"/>
      <c r="L548" s="244"/>
      <c r="M548" s="244"/>
      <c r="N548" s="244"/>
      <c r="O548" s="244"/>
      <c r="P548" s="244"/>
      <c r="Q548" s="244"/>
      <c r="R548" s="244"/>
      <c r="S548" s="244"/>
      <c r="T548" s="244"/>
      <c r="U548" s="244"/>
      <c r="V548" s="244"/>
      <c r="W548" s="244"/>
      <c r="X548" s="244"/>
      <c r="Y548" s="244"/>
    </row>
    <row r="549" spans="1:25" ht="23.5" x14ac:dyDescent="0.3">
      <c r="A549" s="244"/>
      <c r="B549" s="244"/>
      <c r="C549" s="247"/>
      <c r="D549" s="246"/>
      <c r="E549" s="246"/>
      <c r="F549" s="245"/>
      <c r="G549" s="249"/>
      <c r="H549" s="305"/>
      <c r="I549" s="480"/>
      <c r="J549" s="305"/>
      <c r="K549" s="249"/>
      <c r="L549" s="244"/>
      <c r="M549" s="244"/>
      <c r="N549" s="244"/>
      <c r="O549" s="244"/>
      <c r="P549" s="244"/>
      <c r="Q549" s="244"/>
      <c r="R549" s="244"/>
      <c r="S549" s="244"/>
      <c r="T549" s="244"/>
      <c r="U549" s="244"/>
      <c r="V549" s="244"/>
      <c r="W549" s="244"/>
      <c r="X549" s="244"/>
      <c r="Y549" s="244"/>
    </row>
    <row r="550" spans="1:25" ht="23.5" x14ac:dyDescent="0.3">
      <c r="A550" s="244"/>
      <c r="B550" s="244"/>
      <c r="C550" s="247"/>
      <c r="D550" s="246"/>
      <c r="E550" s="246"/>
      <c r="F550" s="245"/>
      <c r="G550" s="249"/>
      <c r="H550" s="305"/>
      <c r="I550" s="480"/>
      <c r="J550" s="305"/>
      <c r="K550" s="249"/>
      <c r="L550" s="244"/>
      <c r="M550" s="244"/>
      <c r="N550" s="244"/>
      <c r="O550" s="244"/>
      <c r="P550" s="244"/>
      <c r="Q550" s="244"/>
      <c r="R550" s="244"/>
      <c r="S550" s="244"/>
      <c r="T550" s="244"/>
      <c r="U550" s="244"/>
      <c r="V550" s="244"/>
      <c r="W550" s="244"/>
      <c r="X550" s="244"/>
      <c r="Y550" s="244"/>
    </row>
    <row r="551" spans="1:25" ht="23.5" x14ac:dyDescent="0.3">
      <c r="A551" s="244"/>
      <c r="B551" s="244"/>
      <c r="C551" s="247"/>
      <c r="D551" s="246"/>
      <c r="E551" s="246"/>
      <c r="F551" s="245"/>
      <c r="G551" s="249"/>
      <c r="H551" s="305"/>
      <c r="I551" s="480"/>
      <c r="J551" s="305"/>
      <c r="K551" s="249"/>
      <c r="L551" s="244"/>
      <c r="M551" s="244"/>
      <c r="N551" s="244"/>
      <c r="O551" s="244"/>
      <c r="P551" s="244"/>
      <c r="Q551" s="244"/>
      <c r="R551" s="244"/>
      <c r="S551" s="244"/>
      <c r="T551" s="244"/>
      <c r="U551" s="244"/>
      <c r="V551" s="244"/>
      <c r="W551" s="244"/>
      <c r="X551" s="244"/>
      <c r="Y551" s="244"/>
    </row>
    <row r="552" spans="1:25" ht="23.5" x14ac:dyDescent="0.3">
      <c r="A552" s="244"/>
      <c r="B552" s="244"/>
      <c r="C552" s="247"/>
      <c r="D552" s="246"/>
      <c r="E552" s="246"/>
      <c r="F552" s="245"/>
      <c r="G552" s="249"/>
      <c r="H552" s="305"/>
      <c r="I552" s="480"/>
      <c r="J552" s="305"/>
      <c r="K552" s="249"/>
      <c r="L552" s="244"/>
      <c r="M552" s="244"/>
      <c r="N552" s="244"/>
      <c r="O552" s="244"/>
      <c r="P552" s="244"/>
      <c r="Q552" s="244"/>
      <c r="R552" s="244"/>
      <c r="S552" s="244"/>
      <c r="T552" s="244"/>
      <c r="U552" s="244"/>
      <c r="V552" s="244"/>
      <c r="W552" s="244"/>
      <c r="X552" s="244"/>
      <c r="Y552" s="244"/>
    </row>
    <row r="553" spans="1:25" ht="23.5" x14ac:dyDescent="0.3">
      <c r="A553" s="244"/>
      <c r="B553" s="244"/>
      <c r="C553" s="247"/>
      <c r="D553" s="246"/>
      <c r="E553" s="246"/>
      <c r="F553" s="245"/>
      <c r="G553" s="249"/>
      <c r="H553" s="305"/>
      <c r="I553" s="480"/>
      <c r="J553" s="305"/>
      <c r="K553" s="249"/>
      <c r="L553" s="244"/>
      <c r="M553" s="244"/>
      <c r="N553" s="244"/>
      <c r="O553" s="244"/>
      <c r="P553" s="244"/>
      <c r="Q553" s="244"/>
      <c r="R553" s="244"/>
      <c r="S553" s="244"/>
      <c r="T553" s="244"/>
      <c r="U553" s="244"/>
      <c r="V553" s="244"/>
      <c r="W553" s="244"/>
      <c r="X553" s="244"/>
      <c r="Y553" s="244"/>
    </row>
    <row r="554" spans="1:25" ht="23.5" x14ac:dyDescent="0.3">
      <c r="A554" s="244"/>
      <c r="B554" s="244"/>
      <c r="C554" s="247"/>
      <c r="D554" s="246"/>
      <c r="E554" s="246"/>
      <c r="F554" s="245"/>
      <c r="G554" s="249"/>
      <c r="H554" s="305"/>
      <c r="I554" s="480"/>
      <c r="J554" s="305"/>
      <c r="K554" s="249"/>
      <c r="L554" s="244"/>
      <c r="M554" s="244"/>
      <c r="N554" s="244"/>
      <c r="O554" s="244"/>
      <c r="P554" s="244"/>
      <c r="Q554" s="244"/>
      <c r="R554" s="244"/>
      <c r="S554" s="244"/>
      <c r="T554" s="244"/>
      <c r="U554" s="244"/>
      <c r="V554" s="244"/>
      <c r="W554" s="244"/>
      <c r="X554" s="244"/>
      <c r="Y554" s="244"/>
    </row>
    <row r="555" spans="1:25" ht="23.5" x14ac:dyDescent="0.3">
      <c r="A555" s="244"/>
      <c r="B555" s="244"/>
      <c r="C555" s="247"/>
      <c r="D555" s="246"/>
      <c r="E555" s="246"/>
      <c r="F555" s="245"/>
      <c r="G555" s="249"/>
      <c r="H555" s="305"/>
      <c r="I555" s="480"/>
      <c r="J555" s="305"/>
      <c r="K555" s="249"/>
      <c r="L555" s="244"/>
      <c r="M555" s="244"/>
      <c r="N555" s="244"/>
      <c r="O555" s="244"/>
      <c r="P555" s="244"/>
      <c r="Q555" s="244"/>
      <c r="R555" s="244"/>
      <c r="S555" s="244"/>
      <c r="T555" s="244"/>
      <c r="U555" s="244"/>
      <c r="V555" s="244"/>
      <c r="W555" s="244"/>
      <c r="X555" s="244"/>
      <c r="Y555" s="244"/>
    </row>
    <row r="556" spans="1:25" ht="23.5" x14ac:dyDescent="0.3">
      <c r="A556" s="244"/>
      <c r="B556" s="244"/>
      <c r="C556" s="247"/>
      <c r="D556" s="246"/>
      <c r="E556" s="246"/>
      <c r="F556" s="245"/>
      <c r="G556" s="249"/>
      <c r="H556" s="305"/>
      <c r="I556" s="480"/>
      <c r="J556" s="305"/>
      <c r="K556" s="249"/>
      <c r="L556" s="244"/>
      <c r="M556" s="244"/>
      <c r="N556" s="244"/>
      <c r="O556" s="244"/>
      <c r="P556" s="244"/>
      <c r="Q556" s="244"/>
      <c r="R556" s="244"/>
      <c r="S556" s="244"/>
      <c r="T556" s="244"/>
      <c r="U556" s="244"/>
      <c r="V556" s="244"/>
      <c r="W556" s="244"/>
      <c r="X556" s="244"/>
      <c r="Y556" s="244"/>
    </row>
    <row r="557" spans="1:25" ht="23.5" x14ac:dyDescent="0.3">
      <c r="A557" s="244"/>
      <c r="B557" s="244"/>
      <c r="C557" s="247"/>
      <c r="D557" s="246"/>
      <c r="E557" s="246"/>
      <c r="F557" s="245"/>
      <c r="G557" s="249"/>
      <c r="H557" s="305"/>
      <c r="I557" s="480"/>
      <c r="J557" s="305"/>
      <c r="K557" s="249"/>
      <c r="L557" s="244"/>
      <c r="M557" s="244"/>
      <c r="N557" s="244"/>
      <c r="O557" s="244"/>
      <c r="P557" s="244"/>
      <c r="Q557" s="244"/>
      <c r="R557" s="244"/>
      <c r="S557" s="244"/>
      <c r="T557" s="244"/>
      <c r="U557" s="244"/>
      <c r="V557" s="244"/>
      <c r="W557" s="244"/>
      <c r="X557" s="244"/>
      <c r="Y557" s="244"/>
    </row>
    <row r="558" spans="1:25" ht="23.5" x14ac:dyDescent="0.3">
      <c r="A558" s="244"/>
      <c r="B558" s="244"/>
      <c r="C558" s="247"/>
      <c r="D558" s="246"/>
      <c r="E558" s="246"/>
      <c r="F558" s="245"/>
      <c r="G558" s="249"/>
      <c r="H558" s="305"/>
      <c r="I558" s="480"/>
      <c r="J558" s="305"/>
      <c r="K558" s="249"/>
      <c r="L558" s="244"/>
      <c r="M558" s="244"/>
      <c r="N558" s="244"/>
      <c r="O558" s="244"/>
      <c r="P558" s="244"/>
      <c r="Q558" s="244"/>
      <c r="R558" s="244"/>
      <c r="S558" s="244"/>
      <c r="T558" s="244"/>
      <c r="U558" s="244"/>
      <c r="V558" s="244"/>
      <c r="W558" s="244"/>
      <c r="X558" s="244"/>
      <c r="Y558" s="244"/>
    </row>
    <row r="559" spans="1:25" ht="23.5" x14ac:dyDescent="0.3">
      <c r="A559" s="244"/>
      <c r="B559" s="244"/>
      <c r="C559" s="247"/>
      <c r="D559" s="246"/>
      <c r="E559" s="246"/>
      <c r="F559" s="245"/>
      <c r="G559" s="249"/>
      <c r="H559" s="305"/>
      <c r="I559" s="480"/>
      <c r="J559" s="305"/>
      <c r="K559" s="249"/>
      <c r="L559" s="244"/>
      <c r="M559" s="244"/>
      <c r="N559" s="244"/>
      <c r="O559" s="244"/>
      <c r="P559" s="244"/>
      <c r="Q559" s="244"/>
      <c r="R559" s="244"/>
      <c r="S559" s="244"/>
      <c r="T559" s="244"/>
      <c r="U559" s="244"/>
      <c r="V559" s="244"/>
      <c r="W559" s="244"/>
      <c r="X559" s="244"/>
      <c r="Y559" s="244"/>
    </row>
    <row r="560" spans="1:25" ht="23.5" x14ac:dyDescent="0.3">
      <c r="A560" s="244"/>
      <c r="B560" s="244"/>
      <c r="C560" s="247"/>
      <c r="D560" s="246"/>
      <c r="E560" s="246"/>
      <c r="F560" s="245"/>
      <c r="G560" s="249"/>
      <c r="H560" s="305"/>
      <c r="I560" s="480"/>
      <c r="J560" s="305"/>
      <c r="K560" s="249"/>
      <c r="L560" s="244"/>
      <c r="M560" s="244"/>
      <c r="N560" s="244"/>
      <c r="O560" s="244"/>
      <c r="P560" s="244"/>
      <c r="Q560" s="244"/>
      <c r="R560" s="244"/>
      <c r="S560" s="244"/>
      <c r="T560" s="244"/>
      <c r="U560" s="244"/>
      <c r="V560" s="244"/>
      <c r="W560" s="244"/>
      <c r="X560" s="244"/>
      <c r="Y560" s="244"/>
    </row>
    <row r="561" spans="1:25" ht="23.5" x14ac:dyDescent="0.3">
      <c r="A561" s="244"/>
      <c r="B561" s="244"/>
      <c r="C561" s="247"/>
      <c r="D561" s="246"/>
      <c r="E561" s="246"/>
      <c r="F561" s="245"/>
      <c r="G561" s="249"/>
      <c r="H561" s="305"/>
      <c r="I561" s="480"/>
      <c r="J561" s="305"/>
      <c r="K561" s="249"/>
      <c r="L561" s="244"/>
      <c r="M561" s="244"/>
      <c r="N561" s="244"/>
      <c r="O561" s="244"/>
      <c r="P561" s="244"/>
      <c r="Q561" s="244"/>
      <c r="R561" s="244"/>
      <c r="S561" s="244"/>
      <c r="T561" s="244"/>
      <c r="U561" s="244"/>
      <c r="V561" s="244"/>
      <c r="W561" s="244"/>
      <c r="X561" s="244"/>
      <c r="Y561" s="244"/>
    </row>
    <row r="562" spans="1:25" ht="23.5" x14ac:dyDescent="0.3">
      <c r="A562" s="244"/>
      <c r="B562" s="244"/>
      <c r="C562" s="247"/>
      <c r="D562" s="246"/>
      <c r="E562" s="246"/>
      <c r="F562" s="245"/>
      <c r="G562" s="249"/>
      <c r="H562" s="305"/>
      <c r="I562" s="480"/>
      <c r="J562" s="305"/>
      <c r="K562" s="249"/>
      <c r="L562" s="244"/>
      <c r="M562" s="244"/>
      <c r="N562" s="244"/>
      <c r="O562" s="244"/>
      <c r="P562" s="244"/>
      <c r="Q562" s="244"/>
      <c r="R562" s="244"/>
      <c r="S562" s="244"/>
      <c r="T562" s="244"/>
      <c r="U562" s="244"/>
      <c r="V562" s="244"/>
      <c r="W562" s="244"/>
      <c r="X562" s="244"/>
      <c r="Y562" s="244"/>
    </row>
    <row r="563" spans="1:25" ht="23.5" x14ac:dyDescent="0.3">
      <c r="A563" s="244"/>
      <c r="B563" s="244"/>
      <c r="C563" s="247"/>
      <c r="D563" s="246"/>
      <c r="E563" s="246"/>
      <c r="F563" s="245"/>
      <c r="G563" s="249"/>
      <c r="H563" s="305"/>
      <c r="I563" s="480"/>
      <c r="J563" s="305"/>
      <c r="K563" s="249"/>
      <c r="L563" s="244"/>
      <c r="M563" s="244"/>
      <c r="N563" s="244"/>
      <c r="O563" s="244"/>
      <c r="P563" s="244"/>
      <c r="Q563" s="244"/>
      <c r="R563" s="244"/>
      <c r="S563" s="244"/>
      <c r="T563" s="244"/>
      <c r="U563" s="244"/>
      <c r="V563" s="244"/>
      <c r="W563" s="244"/>
      <c r="X563" s="244"/>
      <c r="Y563" s="244"/>
    </row>
    <row r="564" spans="1:25" ht="23.5" x14ac:dyDescent="0.3">
      <c r="A564" s="244"/>
      <c r="B564" s="244"/>
      <c r="C564" s="247"/>
      <c r="D564" s="246"/>
      <c r="E564" s="246"/>
      <c r="F564" s="245"/>
      <c r="G564" s="249"/>
      <c r="H564" s="305"/>
      <c r="I564" s="480"/>
      <c r="J564" s="305"/>
      <c r="K564" s="249"/>
      <c r="L564" s="244"/>
      <c r="M564" s="244"/>
      <c r="N564" s="244"/>
      <c r="O564" s="244"/>
      <c r="P564" s="244"/>
      <c r="Q564" s="244"/>
      <c r="R564" s="244"/>
      <c r="S564" s="244"/>
      <c r="T564" s="244"/>
      <c r="U564" s="244"/>
      <c r="V564" s="244"/>
      <c r="W564" s="244"/>
      <c r="X564" s="244"/>
      <c r="Y564" s="244"/>
    </row>
    <row r="565" spans="1:25" ht="23.5" x14ac:dyDescent="0.3">
      <c r="A565" s="244"/>
      <c r="B565" s="244"/>
      <c r="C565" s="247"/>
      <c r="D565" s="246"/>
      <c r="E565" s="246"/>
      <c r="F565" s="245"/>
      <c r="G565" s="249"/>
      <c r="H565" s="305"/>
      <c r="I565" s="480"/>
      <c r="J565" s="305"/>
      <c r="K565" s="249"/>
      <c r="L565" s="244"/>
      <c r="M565" s="244"/>
      <c r="N565" s="244"/>
      <c r="O565" s="244"/>
      <c r="P565" s="244"/>
      <c r="Q565" s="244"/>
      <c r="R565" s="244"/>
      <c r="S565" s="244"/>
      <c r="T565" s="244"/>
      <c r="U565" s="244"/>
      <c r="V565" s="244"/>
      <c r="W565" s="244"/>
      <c r="X565" s="244"/>
      <c r="Y565" s="244"/>
    </row>
    <row r="566" spans="1:25" ht="23.5" x14ac:dyDescent="0.3">
      <c r="A566" s="244"/>
      <c r="B566" s="244"/>
      <c r="C566" s="247"/>
      <c r="D566" s="246"/>
      <c r="E566" s="246"/>
      <c r="F566" s="245"/>
      <c r="G566" s="249"/>
      <c r="H566" s="305"/>
      <c r="I566" s="480"/>
      <c r="J566" s="305"/>
      <c r="K566" s="249"/>
      <c r="L566" s="244"/>
      <c r="M566" s="244"/>
      <c r="N566" s="244"/>
      <c r="O566" s="244"/>
      <c r="P566" s="244"/>
      <c r="Q566" s="244"/>
      <c r="R566" s="244"/>
      <c r="S566" s="244"/>
      <c r="T566" s="244"/>
      <c r="U566" s="244"/>
      <c r="V566" s="244"/>
      <c r="W566" s="244"/>
      <c r="X566" s="244"/>
      <c r="Y566" s="244"/>
    </row>
    <row r="567" spans="1:25" ht="23.5" x14ac:dyDescent="0.3">
      <c r="A567" s="244"/>
      <c r="B567" s="244"/>
      <c r="C567" s="247"/>
      <c r="D567" s="246"/>
      <c r="E567" s="246"/>
      <c r="F567" s="245"/>
      <c r="G567" s="249"/>
      <c r="H567" s="305"/>
      <c r="I567" s="480"/>
      <c r="J567" s="305"/>
      <c r="K567" s="249"/>
      <c r="L567" s="244"/>
      <c r="M567" s="244"/>
      <c r="N567" s="244"/>
      <c r="O567" s="244"/>
      <c r="P567" s="244"/>
      <c r="Q567" s="244"/>
      <c r="R567" s="244"/>
      <c r="S567" s="244"/>
      <c r="T567" s="244"/>
      <c r="U567" s="244"/>
      <c r="V567" s="244"/>
      <c r="W567" s="244"/>
      <c r="X567" s="244"/>
      <c r="Y567" s="244"/>
    </row>
    <row r="568" spans="1:25" ht="23.5" x14ac:dyDescent="0.3">
      <c r="A568" s="244"/>
      <c r="B568" s="244"/>
      <c r="C568" s="247"/>
      <c r="D568" s="246"/>
      <c r="E568" s="246"/>
      <c r="F568" s="245"/>
      <c r="G568" s="249"/>
      <c r="H568" s="305"/>
      <c r="I568" s="480"/>
      <c r="J568" s="305"/>
      <c r="K568" s="249"/>
      <c r="L568" s="244"/>
      <c r="M568" s="244"/>
      <c r="N568" s="244"/>
      <c r="O568" s="244"/>
      <c r="P568" s="244"/>
      <c r="Q568" s="244"/>
      <c r="R568" s="244"/>
      <c r="S568" s="244"/>
      <c r="T568" s="244"/>
      <c r="U568" s="244"/>
      <c r="V568" s="244"/>
      <c r="W568" s="244"/>
      <c r="X568" s="244"/>
      <c r="Y568" s="244"/>
    </row>
    <row r="569" spans="1:25" ht="23.5" x14ac:dyDescent="0.3">
      <c r="A569" s="244"/>
      <c r="B569" s="244"/>
      <c r="C569" s="247"/>
      <c r="D569" s="246"/>
      <c r="E569" s="246"/>
      <c r="F569" s="245"/>
      <c r="G569" s="249"/>
      <c r="H569" s="305"/>
      <c r="I569" s="480"/>
      <c r="J569" s="305"/>
      <c r="K569" s="249"/>
      <c r="L569" s="244"/>
      <c r="M569" s="244"/>
      <c r="N569" s="244"/>
      <c r="O569" s="244"/>
      <c r="P569" s="244"/>
      <c r="Q569" s="244"/>
      <c r="R569" s="244"/>
      <c r="S569" s="244"/>
      <c r="T569" s="244"/>
      <c r="U569" s="244"/>
      <c r="V569" s="244"/>
      <c r="W569" s="244"/>
      <c r="X569" s="244"/>
      <c r="Y569" s="244"/>
    </row>
    <row r="570" spans="1:25" ht="23.5" x14ac:dyDescent="0.3">
      <c r="A570" s="244"/>
      <c r="B570" s="244"/>
      <c r="C570" s="247"/>
      <c r="D570" s="246"/>
      <c r="E570" s="246"/>
      <c r="F570" s="245"/>
      <c r="G570" s="249"/>
      <c r="H570" s="305"/>
      <c r="I570" s="480"/>
      <c r="J570" s="305"/>
      <c r="K570" s="249"/>
      <c r="L570" s="244"/>
      <c r="M570" s="244"/>
      <c r="N570" s="244"/>
      <c r="O570" s="244"/>
      <c r="P570" s="244"/>
      <c r="Q570" s="244"/>
      <c r="R570" s="244"/>
      <c r="S570" s="244"/>
      <c r="T570" s="244"/>
      <c r="U570" s="244"/>
      <c r="V570" s="244"/>
      <c r="W570" s="244"/>
      <c r="X570" s="244"/>
      <c r="Y570" s="244"/>
    </row>
    <row r="571" spans="1:25" ht="23.5" x14ac:dyDescent="0.3">
      <c r="A571" s="244"/>
      <c r="B571" s="244"/>
      <c r="C571" s="247"/>
      <c r="D571" s="246"/>
      <c r="E571" s="246"/>
      <c r="F571" s="245"/>
      <c r="G571" s="249"/>
      <c r="H571" s="305"/>
      <c r="I571" s="480"/>
      <c r="J571" s="305"/>
      <c r="K571" s="249"/>
      <c r="L571" s="244"/>
      <c r="M571" s="244"/>
      <c r="N571" s="244"/>
      <c r="O571" s="244"/>
      <c r="P571" s="244"/>
      <c r="Q571" s="244"/>
      <c r="R571" s="244"/>
      <c r="S571" s="244"/>
      <c r="T571" s="244"/>
      <c r="U571" s="244"/>
      <c r="V571" s="244"/>
      <c r="W571" s="244"/>
      <c r="X571" s="244"/>
      <c r="Y571" s="244"/>
    </row>
    <row r="572" spans="1:25" ht="23.5" x14ac:dyDescent="0.3">
      <c r="A572" s="244"/>
      <c r="B572" s="244"/>
      <c r="C572" s="247"/>
      <c r="D572" s="246"/>
      <c r="E572" s="246"/>
      <c r="F572" s="245"/>
      <c r="G572" s="249"/>
      <c r="H572" s="305"/>
      <c r="I572" s="480"/>
      <c r="J572" s="305"/>
      <c r="K572" s="249"/>
      <c r="L572" s="244"/>
      <c r="M572" s="244"/>
      <c r="N572" s="244"/>
      <c r="O572" s="244"/>
      <c r="P572" s="244"/>
      <c r="Q572" s="244"/>
      <c r="R572" s="244"/>
      <c r="S572" s="244"/>
      <c r="T572" s="244"/>
      <c r="U572" s="244"/>
      <c r="V572" s="244"/>
      <c r="W572" s="244"/>
      <c r="X572" s="244"/>
      <c r="Y572" s="244"/>
    </row>
    <row r="573" spans="1:25" ht="23.5" x14ac:dyDescent="0.3">
      <c r="A573" s="244"/>
      <c r="B573" s="244"/>
      <c r="C573" s="247"/>
      <c r="D573" s="246"/>
      <c r="E573" s="246"/>
      <c r="F573" s="245"/>
      <c r="G573" s="249"/>
      <c r="H573" s="305"/>
      <c r="I573" s="480"/>
      <c r="J573" s="305"/>
      <c r="K573" s="249"/>
      <c r="L573" s="244"/>
      <c r="M573" s="244"/>
      <c r="N573" s="244"/>
      <c r="O573" s="244"/>
      <c r="P573" s="244"/>
      <c r="Q573" s="244"/>
      <c r="R573" s="244"/>
      <c r="S573" s="244"/>
      <c r="T573" s="244"/>
      <c r="U573" s="244"/>
      <c r="V573" s="244"/>
      <c r="W573" s="244"/>
      <c r="X573" s="244"/>
      <c r="Y573" s="244"/>
    </row>
    <row r="574" spans="1:25" ht="23.5" x14ac:dyDescent="0.3">
      <c r="A574" s="244"/>
      <c r="B574" s="244"/>
      <c r="C574" s="247"/>
      <c r="D574" s="246"/>
      <c r="E574" s="246"/>
      <c r="F574" s="245"/>
      <c r="G574" s="249"/>
      <c r="H574" s="305"/>
      <c r="I574" s="480"/>
      <c r="J574" s="305"/>
      <c r="K574" s="249"/>
      <c r="L574" s="244"/>
      <c r="M574" s="244"/>
      <c r="N574" s="244"/>
      <c r="O574" s="244"/>
      <c r="P574" s="244"/>
      <c r="Q574" s="244"/>
      <c r="R574" s="244"/>
      <c r="S574" s="244"/>
      <c r="T574" s="244"/>
      <c r="U574" s="244"/>
      <c r="V574" s="244"/>
      <c r="W574" s="244"/>
      <c r="X574" s="244"/>
      <c r="Y574" s="244"/>
    </row>
    <row r="575" spans="1:25" ht="23.5" x14ac:dyDescent="0.3">
      <c r="A575" s="244"/>
      <c r="B575" s="244"/>
      <c r="C575" s="247"/>
      <c r="D575" s="246"/>
      <c r="E575" s="246"/>
      <c r="F575" s="245"/>
      <c r="G575" s="249"/>
      <c r="H575" s="305"/>
      <c r="I575" s="480"/>
      <c r="J575" s="305"/>
      <c r="K575" s="249"/>
      <c r="L575" s="244"/>
      <c r="M575" s="244"/>
      <c r="N575" s="244"/>
      <c r="O575" s="244"/>
      <c r="P575" s="244"/>
      <c r="Q575" s="244"/>
      <c r="R575" s="244"/>
      <c r="S575" s="244"/>
      <c r="T575" s="244"/>
      <c r="U575" s="244"/>
      <c r="V575" s="244"/>
      <c r="W575" s="244"/>
      <c r="X575" s="244"/>
      <c r="Y575" s="244"/>
    </row>
    <row r="576" spans="1:25" ht="23.5" x14ac:dyDescent="0.3">
      <c r="A576" s="244"/>
      <c r="B576" s="244"/>
      <c r="C576" s="247"/>
      <c r="D576" s="246"/>
      <c r="E576" s="246"/>
      <c r="F576" s="245"/>
      <c r="G576" s="249"/>
      <c r="H576" s="305"/>
      <c r="I576" s="480"/>
      <c r="J576" s="305"/>
      <c r="K576" s="249"/>
      <c r="L576" s="244"/>
      <c r="M576" s="244"/>
      <c r="N576" s="244"/>
      <c r="O576" s="244"/>
      <c r="P576" s="244"/>
      <c r="Q576" s="244"/>
      <c r="R576" s="244"/>
      <c r="S576" s="244"/>
      <c r="T576" s="244"/>
      <c r="U576" s="244"/>
      <c r="V576" s="244"/>
      <c r="W576" s="244"/>
      <c r="X576" s="244"/>
      <c r="Y576" s="244"/>
    </row>
    <row r="577" spans="1:25" ht="23.5" x14ac:dyDescent="0.3">
      <c r="A577" s="244"/>
      <c r="B577" s="244"/>
      <c r="C577" s="247"/>
      <c r="D577" s="246"/>
      <c r="E577" s="246"/>
      <c r="F577" s="245"/>
      <c r="G577" s="249"/>
      <c r="H577" s="305"/>
      <c r="I577" s="480"/>
      <c r="J577" s="305"/>
      <c r="K577" s="249"/>
      <c r="L577" s="244"/>
      <c r="M577" s="244"/>
      <c r="N577" s="244"/>
      <c r="O577" s="244"/>
      <c r="P577" s="244"/>
      <c r="Q577" s="244"/>
      <c r="R577" s="244"/>
      <c r="S577" s="244"/>
      <c r="T577" s="244"/>
      <c r="U577" s="244"/>
      <c r="V577" s="244"/>
      <c r="W577" s="244"/>
      <c r="X577" s="244"/>
      <c r="Y577" s="244"/>
    </row>
    <row r="578" spans="1:25" ht="23.5" x14ac:dyDescent="0.3">
      <c r="A578" s="244"/>
      <c r="B578" s="244"/>
      <c r="C578" s="247"/>
      <c r="D578" s="246"/>
      <c r="E578" s="246"/>
      <c r="F578" s="245"/>
      <c r="G578" s="249"/>
      <c r="H578" s="305"/>
      <c r="I578" s="480"/>
      <c r="J578" s="305"/>
      <c r="K578" s="249"/>
      <c r="L578" s="244"/>
      <c r="M578" s="244"/>
      <c r="N578" s="244"/>
      <c r="O578" s="244"/>
      <c r="P578" s="244"/>
      <c r="Q578" s="244"/>
      <c r="R578" s="244"/>
      <c r="S578" s="244"/>
      <c r="T578" s="244"/>
      <c r="U578" s="244"/>
      <c r="V578" s="244"/>
      <c r="W578" s="244"/>
      <c r="X578" s="244"/>
      <c r="Y578" s="244"/>
    </row>
    <row r="579" spans="1:25" ht="23.5" x14ac:dyDescent="0.3">
      <c r="A579" s="244"/>
      <c r="B579" s="244"/>
      <c r="C579" s="247"/>
      <c r="D579" s="246"/>
      <c r="E579" s="246"/>
      <c r="F579" s="245"/>
      <c r="G579" s="249"/>
      <c r="H579" s="305"/>
      <c r="I579" s="480"/>
      <c r="J579" s="305"/>
      <c r="K579" s="249"/>
      <c r="L579" s="244"/>
      <c r="M579" s="244"/>
      <c r="N579" s="244"/>
      <c r="O579" s="244"/>
      <c r="P579" s="244"/>
      <c r="Q579" s="244"/>
      <c r="R579" s="244"/>
      <c r="S579" s="244"/>
      <c r="T579" s="244"/>
      <c r="U579" s="244"/>
      <c r="V579" s="244"/>
      <c r="W579" s="244"/>
      <c r="X579" s="244"/>
      <c r="Y579" s="244"/>
    </row>
    <row r="580" spans="1:25" ht="23.5" x14ac:dyDescent="0.3">
      <c r="A580" s="244"/>
      <c r="B580" s="244"/>
      <c r="C580" s="247"/>
      <c r="D580" s="246"/>
      <c r="E580" s="246"/>
      <c r="F580" s="245"/>
      <c r="G580" s="249"/>
      <c r="H580" s="305"/>
      <c r="I580" s="480"/>
      <c r="J580" s="305"/>
      <c r="K580" s="249"/>
      <c r="L580" s="244"/>
      <c r="M580" s="244"/>
      <c r="N580" s="244"/>
      <c r="O580" s="244"/>
      <c r="P580" s="244"/>
      <c r="Q580" s="244"/>
      <c r="R580" s="244"/>
      <c r="S580" s="244"/>
      <c r="T580" s="244"/>
      <c r="U580" s="244"/>
      <c r="V580" s="244"/>
      <c r="W580" s="244"/>
      <c r="X580" s="244"/>
      <c r="Y580" s="244"/>
    </row>
    <row r="581" spans="1:25" ht="23.5" x14ac:dyDescent="0.3">
      <c r="A581" s="244"/>
      <c r="B581" s="244"/>
      <c r="C581" s="247"/>
      <c r="D581" s="246"/>
      <c r="E581" s="246"/>
      <c r="F581" s="245"/>
      <c r="G581" s="249"/>
      <c r="H581" s="305"/>
      <c r="I581" s="480"/>
      <c r="J581" s="305"/>
      <c r="K581" s="249"/>
      <c r="L581" s="244"/>
      <c r="M581" s="244"/>
      <c r="N581" s="244"/>
      <c r="O581" s="244"/>
      <c r="P581" s="244"/>
      <c r="Q581" s="244"/>
      <c r="R581" s="244"/>
      <c r="S581" s="244"/>
      <c r="T581" s="244"/>
      <c r="U581" s="244"/>
      <c r="V581" s="244"/>
      <c r="W581" s="244"/>
      <c r="X581" s="244"/>
      <c r="Y581" s="244"/>
    </row>
    <row r="582" spans="1:25" ht="23.5" x14ac:dyDescent="0.3">
      <c r="A582" s="244"/>
      <c r="B582" s="244"/>
      <c r="C582" s="247"/>
      <c r="D582" s="246"/>
      <c r="E582" s="246"/>
      <c r="F582" s="245"/>
      <c r="G582" s="249"/>
      <c r="H582" s="305"/>
      <c r="I582" s="480"/>
      <c r="J582" s="305"/>
      <c r="K582" s="249"/>
      <c r="L582" s="244"/>
      <c r="M582" s="244"/>
      <c r="N582" s="244"/>
      <c r="O582" s="244"/>
      <c r="P582" s="244"/>
      <c r="Q582" s="244"/>
      <c r="R582" s="244"/>
      <c r="S582" s="244"/>
      <c r="T582" s="244"/>
      <c r="U582" s="244"/>
      <c r="V582" s="244"/>
      <c r="W582" s="244"/>
      <c r="X582" s="244"/>
      <c r="Y582" s="244"/>
    </row>
    <row r="583" spans="1:25" ht="23.5" x14ac:dyDescent="0.3">
      <c r="A583" s="244"/>
      <c r="B583" s="244"/>
      <c r="C583" s="247"/>
      <c r="D583" s="246"/>
      <c r="E583" s="246"/>
      <c r="F583" s="245"/>
      <c r="G583" s="249"/>
      <c r="H583" s="305"/>
      <c r="I583" s="480"/>
      <c r="J583" s="305"/>
      <c r="K583" s="249"/>
      <c r="L583" s="244"/>
      <c r="M583" s="244"/>
      <c r="N583" s="244"/>
      <c r="O583" s="244"/>
      <c r="P583" s="244"/>
      <c r="Q583" s="244"/>
      <c r="R583" s="244"/>
      <c r="S583" s="244"/>
      <c r="T583" s="244"/>
      <c r="U583" s="244"/>
      <c r="V583" s="244"/>
      <c r="W583" s="244"/>
      <c r="X583" s="244"/>
      <c r="Y583" s="244"/>
    </row>
    <row r="584" spans="1:25" ht="23.5" x14ac:dyDescent="0.3">
      <c r="A584" s="244"/>
      <c r="B584" s="244"/>
      <c r="C584" s="247"/>
      <c r="D584" s="246"/>
      <c r="E584" s="246"/>
      <c r="F584" s="245"/>
      <c r="G584" s="249"/>
      <c r="H584" s="305"/>
      <c r="I584" s="480"/>
      <c r="J584" s="305"/>
      <c r="K584" s="249"/>
      <c r="L584" s="244"/>
      <c r="M584" s="244"/>
      <c r="N584" s="244"/>
      <c r="O584" s="244"/>
      <c r="P584" s="244"/>
      <c r="Q584" s="244"/>
      <c r="R584" s="244"/>
      <c r="S584" s="244"/>
      <c r="T584" s="244"/>
      <c r="U584" s="244"/>
      <c r="V584" s="244"/>
      <c r="W584" s="244"/>
      <c r="X584" s="244"/>
      <c r="Y584" s="244"/>
    </row>
    <row r="585" spans="1:25" ht="23.5" x14ac:dyDescent="0.3">
      <c r="A585" s="244"/>
      <c r="B585" s="244"/>
      <c r="C585" s="247"/>
      <c r="D585" s="246"/>
      <c r="E585" s="246"/>
      <c r="F585" s="245"/>
      <c r="G585" s="249"/>
      <c r="H585" s="305"/>
      <c r="I585" s="480"/>
      <c r="J585" s="305"/>
      <c r="K585" s="249"/>
      <c r="L585" s="244"/>
      <c r="M585" s="244"/>
      <c r="N585" s="244"/>
      <c r="O585" s="244"/>
      <c r="P585" s="244"/>
      <c r="Q585" s="244"/>
      <c r="R585" s="244"/>
      <c r="S585" s="244"/>
      <c r="T585" s="244"/>
      <c r="U585" s="244"/>
      <c r="V585" s="244"/>
      <c r="W585" s="244"/>
      <c r="X585" s="244"/>
      <c r="Y585" s="244"/>
    </row>
    <row r="586" spans="1:25" ht="23.5" x14ac:dyDescent="0.3">
      <c r="A586" s="244"/>
      <c r="B586" s="244"/>
      <c r="C586" s="247"/>
      <c r="D586" s="246"/>
      <c r="E586" s="246"/>
      <c r="F586" s="245"/>
      <c r="G586" s="249"/>
      <c r="H586" s="305"/>
      <c r="I586" s="480"/>
      <c r="J586" s="305"/>
      <c r="K586" s="249"/>
      <c r="L586" s="244"/>
      <c r="M586" s="244"/>
      <c r="N586" s="244"/>
      <c r="O586" s="244"/>
      <c r="P586" s="244"/>
      <c r="Q586" s="244"/>
      <c r="R586" s="244"/>
      <c r="S586" s="244"/>
      <c r="T586" s="244"/>
      <c r="U586" s="244"/>
      <c r="V586" s="244"/>
      <c r="W586" s="244"/>
      <c r="X586" s="244"/>
      <c r="Y586" s="244"/>
    </row>
    <row r="587" spans="1:25" ht="23.5" x14ac:dyDescent="0.3">
      <c r="A587" s="244"/>
      <c r="B587" s="244"/>
      <c r="C587" s="247"/>
      <c r="D587" s="246"/>
      <c r="E587" s="246"/>
      <c r="F587" s="245"/>
      <c r="G587" s="249"/>
      <c r="H587" s="305"/>
      <c r="I587" s="480"/>
      <c r="J587" s="305"/>
      <c r="K587" s="249"/>
      <c r="L587" s="244"/>
      <c r="M587" s="244"/>
      <c r="N587" s="244"/>
      <c r="O587" s="244"/>
      <c r="P587" s="244"/>
      <c r="Q587" s="244"/>
      <c r="R587" s="244"/>
      <c r="S587" s="244"/>
      <c r="T587" s="244"/>
      <c r="U587" s="244"/>
      <c r="V587" s="244"/>
      <c r="W587" s="244"/>
      <c r="X587" s="244"/>
      <c r="Y587" s="244"/>
    </row>
    <row r="588" spans="1:25" ht="23.5" x14ac:dyDescent="0.3">
      <c r="A588" s="244"/>
      <c r="B588" s="244"/>
      <c r="C588" s="247"/>
      <c r="D588" s="246"/>
      <c r="E588" s="246"/>
      <c r="F588" s="245"/>
      <c r="G588" s="249"/>
      <c r="H588" s="305"/>
      <c r="I588" s="480"/>
      <c r="J588" s="305"/>
      <c r="K588" s="249"/>
      <c r="L588" s="244"/>
      <c r="M588" s="244"/>
      <c r="N588" s="244"/>
      <c r="O588" s="244"/>
      <c r="P588" s="244"/>
      <c r="Q588" s="244"/>
      <c r="R588" s="244"/>
      <c r="S588" s="244"/>
      <c r="T588" s="244"/>
      <c r="U588" s="244"/>
      <c r="V588" s="244"/>
      <c r="W588" s="244"/>
      <c r="X588" s="244"/>
      <c r="Y588" s="244"/>
    </row>
    <row r="589" spans="1:25" ht="23.5" x14ac:dyDescent="0.3">
      <c r="A589" s="244"/>
      <c r="B589" s="244"/>
      <c r="C589" s="247"/>
      <c r="D589" s="246"/>
      <c r="E589" s="246"/>
      <c r="F589" s="245"/>
      <c r="G589" s="249"/>
      <c r="H589" s="305"/>
      <c r="I589" s="480"/>
      <c r="J589" s="305"/>
      <c r="K589" s="249"/>
      <c r="L589" s="244"/>
      <c r="M589" s="244"/>
      <c r="N589" s="244"/>
      <c r="O589" s="244"/>
      <c r="P589" s="244"/>
      <c r="Q589" s="244"/>
      <c r="R589" s="244"/>
      <c r="S589" s="244"/>
      <c r="T589" s="244"/>
      <c r="U589" s="244"/>
      <c r="V589" s="244"/>
      <c r="W589" s="244"/>
      <c r="X589" s="244"/>
      <c r="Y589" s="244"/>
    </row>
    <row r="590" spans="1:25" ht="23.5" x14ac:dyDescent="0.3">
      <c r="A590" s="244"/>
      <c r="B590" s="244"/>
      <c r="C590" s="247"/>
      <c r="D590" s="246"/>
      <c r="E590" s="246"/>
      <c r="F590" s="245"/>
      <c r="G590" s="249"/>
      <c r="H590" s="305"/>
      <c r="I590" s="480"/>
      <c r="J590" s="305"/>
      <c r="K590" s="249"/>
      <c r="L590" s="244"/>
      <c r="M590" s="244"/>
      <c r="N590" s="244"/>
      <c r="O590" s="244"/>
      <c r="P590" s="244"/>
      <c r="Q590" s="244"/>
      <c r="R590" s="244"/>
      <c r="S590" s="244"/>
      <c r="T590" s="244"/>
      <c r="U590" s="244"/>
      <c r="V590" s="244"/>
      <c r="W590" s="244"/>
      <c r="X590" s="244"/>
      <c r="Y590" s="244"/>
    </row>
    <row r="591" spans="1:25" ht="23.5" x14ac:dyDescent="0.3">
      <c r="A591" s="244"/>
      <c r="B591" s="244"/>
      <c r="C591" s="247"/>
      <c r="D591" s="246"/>
      <c r="E591" s="246"/>
      <c r="F591" s="245"/>
      <c r="G591" s="249"/>
      <c r="H591" s="305"/>
      <c r="I591" s="480"/>
      <c r="J591" s="305"/>
      <c r="K591" s="249"/>
      <c r="L591" s="244"/>
      <c r="M591" s="244"/>
      <c r="N591" s="244"/>
      <c r="O591" s="244"/>
      <c r="P591" s="244"/>
      <c r="Q591" s="244"/>
      <c r="R591" s="244"/>
      <c r="S591" s="244"/>
      <c r="T591" s="244"/>
      <c r="U591" s="244"/>
      <c r="V591" s="244"/>
      <c r="W591" s="244"/>
      <c r="X591" s="244"/>
      <c r="Y591" s="244"/>
    </row>
    <row r="592" spans="1:25" ht="23.5" x14ac:dyDescent="0.3">
      <c r="A592" s="244"/>
      <c r="B592" s="244"/>
      <c r="C592" s="247"/>
      <c r="D592" s="246"/>
      <c r="E592" s="246"/>
      <c r="F592" s="245"/>
      <c r="G592" s="249"/>
      <c r="H592" s="305"/>
      <c r="I592" s="480"/>
      <c r="J592" s="305"/>
      <c r="K592" s="249"/>
      <c r="L592" s="244"/>
      <c r="M592" s="244"/>
      <c r="N592" s="244"/>
      <c r="O592" s="244"/>
      <c r="P592" s="244"/>
      <c r="Q592" s="244"/>
      <c r="R592" s="244"/>
      <c r="S592" s="244"/>
      <c r="T592" s="244"/>
      <c r="U592" s="244"/>
      <c r="V592" s="244"/>
      <c r="W592" s="244"/>
      <c r="X592" s="244"/>
      <c r="Y592" s="244"/>
    </row>
    <row r="593" spans="1:25" ht="23.5" x14ac:dyDescent="0.3">
      <c r="A593" s="244"/>
      <c r="B593" s="244"/>
      <c r="C593" s="247"/>
      <c r="D593" s="246"/>
      <c r="E593" s="246"/>
      <c r="F593" s="245"/>
      <c r="G593" s="249"/>
      <c r="H593" s="305"/>
      <c r="I593" s="480"/>
      <c r="J593" s="305"/>
      <c r="K593" s="249"/>
      <c r="L593" s="244"/>
      <c r="M593" s="244"/>
      <c r="N593" s="244"/>
      <c r="O593" s="244"/>
      <c r="P593" s="244"/>
      <c r="Q593" s="244"/>
      <c r="R593" s="244"/>
      <c r="S593" s="244"/>
      <c r="T593" s="244"/>
      <c r="U593" s="244"/>
      <c r="V593" s="244"/>
      <c r="W593" s="244"/>
      <c r="X593" s="244"/>
      <c r="Y593" s="244"/>
    </row>
    <row r="594" spans="1:25" ht="23.5" x14ac:dyDescent="0.3">
      <c r="A594" s="244"/>
      <c r="B594" s="244"/>
      <c r="C594" s="247"/>
      <c r="D594" s="246"/>
      <c r="E594" s="246"/>
      <c r="F594" s="245"/>
      <c r="G594" s="249"/>
      <c r="H594" s="305"/>
      <c r="I594" s="480"/>
      <c r="J594" s="305"/>
      <c r="K594" s="249"/>
      <c r="L594" s="244"/>
      <c r="M594" s="244"/>
      <c r="N594" s="244"/>
      <c r="O594" s="244"/>
      <c r="P594" s="244"/>
      <c r="Q594" s="244"/>
      <c r="R594" s="244"/>
      <c r="S594" s="244"/>
      <c r="T594" s="244"/>
      <c r="U594" s="244"/>
      <c r="V594" s="244"/>
      <c r="W594" s="244"/>
      <c r="X594" s="244"/>
      <c r="Y594" s="244"/>
    </row>
    <row r="595" spans="1:25" ht="23.5" x14ac:dyDescent="0.3">
      <c r="A595" s="244"/>
      <c r="B595" s="244"/>
      <c r="C595" s="247"/>
      <c r="D595" s="246"/>
      <c r="E595" s="246"/>
      <c r="F595" s="245"/>
      <c r="G595" s="249"/>
      <c r="H595" s="305"/>
      <c r="I595" s="480"/>
      <c r="J595" s="305"/>
      <c r="K595" s="249"/>
      <c r="L595" s="244"/>
      <c r="M595" s="244"/>
      <c r="N595" s="244"/>
      <c r="O595" s="244"/>
      <c r="P595" s="244"/>
      <c r="Q595" s="244"/>
      <c r="R595" s="244"/>
      <c r="S595" s="244"/>
      <c r="T595" s="244"/>
      <c r="U595" s="244"/>
      <c r="V595" s="244"/>
      <c r="W595" s="244"/>
      <c r="X595" s="244"/>
      <c r="Y595" s="244"/>
    </row>
    <row r="596" spans="1:25" ht="23.5" x14ac:dyDescent="0.3">
      <c r="A596" s="244"/>
      <c r="B596" s="244"/>
      <c r="C596" s="247"/>
      <c r="D596" s="246"/>
      <c r="E596" s="246"/>
      <c r="F596" s="245"/>
      <c r="G596" s="249"/>
      <c r="H596" s="305"/>
      <c r="I596" s="480"/>
      <c r="J596" s="305"/>
      <c r="K596" s="249"/>
      <c r="L596" s="244"/>
      <c r="M596" s="244"/>
      <c r="N596" s="244"/>
      <c r="O596" s="244"/>
      <c r="P596" s="244"/>
      <c r="Q596" s="244"/>
      <c r="R596" s="244"/>
      <c r="S596" s="244"/>
      <c r="T596" s="244"/>
      <c r="U596" s="244"/>
      <c r="V596" s="244"/>
      <c r="W596" s="244"/>
      <c r="X596" s="244"/>
      <c r="Y596" s="244"/>
    </row>
    <row r="597" spans="1:25" ht="23.5" x14ac:dyDescent="0.3">
      <c r="A597" s="244"/>
      <c r="B597" s="244"/>
      <c r="C597" s="247"/>
      <c r="D597" s="246"/>
      <c r="E597" s="246"/>
      <c r="F597" s="245"/>
      <c r="G597" s="249"/>
      <c r="H597" s="305"/>
      <c r="I597" s="480"/>
      <c r="J597" s="305"/>
      <c r="K597" s="249"/>
      <c r="L597" s="244"/>
      <c r="M597" s="244"/>
      <c r="N597" s="244"/>
      <c r="O597" s="244"/>
      <c r="P597" s="244"/>
      <c r="Q597" s="244"/>
      <c r="R597" s="244"/>
      <c r="S597" s="244"/>
      <c r="T597" s="244"/>
      <c r="U597" s="244"/>
      <c r="V597" s="244"/>
      <c r="W597" s="244"/>
      <c r="X597" s="244"/>
      <c r="Y597" s="244"/>
    </row>
    <row r="598" spans="1:25" ht="23.5" x14ac:dyDescent="0.3">
      <c r="A598" s="244"/>
      <c r="B598" s="244"/>
      <c r="C598" s="247"/>
      <c r="D598" s="246"/>
      <c r="E598" s="246"/>
      <c r="F598" s="245"/>
      <c r="G598" s="249"/>
      <c r="H598" s="305"/>
      <c r="I598" s="480"/>
      <c r="J598" s="305"/>
      <c r="K598" s="249"/>
      <c r="L598" s="244"/>
      <c r="M598" s="244"/>
      <c r="N598" s="244"/>
      <c r="O598" s="244"/>
      <c r="P598" s="244"/>
      <c r="Q598" s="244"/>
      <c r="R598" s="244"/>
      <c r="S598" s="244"/>
      <c r="T598" s="244"/>
      <c r="U598" s="244"/>
      <c r="V598" s="244"/>
      <c r="W598" s="244"/>
      <c r="X598" s="244"/>
      <c r="Y598" s="244"/>
    </row>
    <row r="599" spans="1:25" ht="23.5" x14ac:dyDescent="0.3">
      <c r="A599" s="244"/>
      <c r="B599" s="244"/>
      <c r="C599" s="247"/>
      <c r="D599" s="246"/>
      <c r="E599" s="246"/>
      <c r="F599" s="245"/>
      <c r="G599" s="249"/>
      <c r="H599" s="305"/>
      <c r="I599" s="480"/>
      <c r="J599" s="305"/>
      <c r="K599" s="249"/>
      <c r="L599" s="244"/>
      <c r="M599" s="244"/>
      <c r="N599" s="244"/>
      <c r="O599" s="244"/>
      <c r="P599" s="244"/>
      <c r="Q599" s="244"/>
      <c r="R599" s="244"/>
      <c r="S599" s="244"/>
      <c r="T599" s="244"/>
      <c r="U599" s="244"/>
      <c r="V599" s="244"/>
      <c r="W599" s="244"/>
      <c r="X599" s="244"/>
      <c r="Y599" s="244"/>
    </row>
    <row r="600" spans="1:25" ht="23.5" x14ac:dyDescent="0.3">
      <c r="A600" s="244"/>
      <c r="B600" s="244"/>
      <c r="C600" s="247"/>
      <c r="D600" s="246"/>
      <c r="E600" s="246"/>
      <c r="F600" s="245"/>
      <c r="G600" s="249"/>
      <c r="H600" s="305"/>
      <c r="I600" s="480"/>
      <c r="J600" s="305"/>
      <c r="K600" s="249"/>
      <c r="L600" s="244"/>
      <c r="M600" s="244"/>
      <c r="N600" s="244"/>
      <c r="O600" s="244"/>
      <c r="P600" s="244"/>
      <c r="Q600" s="244"/>
      <c r="R600" s="244"/>
      <c r="S600" s="244"/>
      <c r="T600" s="244"/>
      <c r="U600" s="244"/>
      <c r="V600" s="244"/>
      <c r="W600" s="244"/>
      <c r="X600" s="244"/>
      <c r="Y600" s="244"/>
    </row>
    <row r="601" spans="1:25" ht="23.5" x14ac:dyDescent="0.3">
      <c r="A601" s="244"/>
      <c r="B601" s="244"/>
      <c r="C601" s="247"/>
      <c r="D601" s="246"/>
      <c r="E601" s="246"/>
      <c r="F601" s="245"/>
      <c r="G601" s="249"/>
      <c r="H601" s="305"/>
      <c r="I601" s="480"/>
      <c r="J601" s="305"/>
      <c r="K601" s="249"/>
      <c r="L601" s="244"/>
      <c r="M601" s="244"/>
      <c r="N601" s="244"/>
      <c r="O601" s="244"/>
      <c r="P601" s="244"/>
      <c r="Q601" s="244"/>
      <c r="R601" s="244"/>
      <c r="S601" s="244"/>
      <c r="T601" s="244"/>
      <c r="U601" s="244"/>
      <c r="V601" s="244"/>
      <c r="W601" s="244"/>
      <c r="X601" s="244"/>
      <c r="Y601" s="244"/>
    </row>
    <row r="602" spans="1:25" ht="23.5" x14ac:dyDescent="0.3">
      <c r="A602" s="244"/>
      <c r="B602" s="244"/>
      <c r="C602" s="247"/>
      <c r="D602" s="246"/>
      <c r="E602" s="246"/>
      <c r="F602" s="245"/>
      <c r="G602" s="249"/>
      <c r="H602" s="305"/>
      <c r="I602" s="480"/>
      <c r="J602" s="305"/>
      <c r="K602" s="249"/>
      <c r="L602" s="244"/>
      <c r="M602" s="244"/>
      <c r="N602" s="244"/>
      <c r="O602" s="244"/>
      <c r="P602" s="244"/>
      <c r="Q602" s="244"/>
      <c r="R602" s="244"/>
      <c r="S602" s="244"/>
      <c r="T602" s="244"/>
      <c r="U602" s="244"/>
      <c r="V602" s="244"/>
      <c r="W602" s="244"/>
      <c r="X602" s="244"/>
      <c r="Y602" s="244"/>
    </row>
    <row r="603" spans="1:25" ht="23.5" x14ac:dyDescent="0.3">
      <c r="A603" s="244"/>
      <c r="B603" s="244"/>
      <c r="C603" s="247"/>
      <c r="D603" s="246"/>
      <c r="E603" s="246"/>
      <c r="F603" s="245"/>
      <c r="G603" s="249"/>
      <c r="H603" s="305"/>
      <c r="I603" s="480"/>
      <c r="J603" s="305"/>
      <c r="K603" s="249"/>
      <c r="L603" s="244"/>
      <c r="M603" s="244"/>
      <c r="N603" s="244"/>
      <c r="O603" s="244"/>
      <c r="P603" s="244"/>
      <c r="Q603" s="244"/>
      <c r="R603" s="244"/>
      <c r="S603" s="244"/>
      <c r="T603" s="244"/>
      <c r="U603" s="244"/>
      <c r="V603" s="244"/>
      <c r="W603" s="244"/>
      <c r="X603" s="244"/>
      <c r="Y603" s="244"/>
    </row>
    <row r="604" spans="1:25" ht="23.5" x14ac:dyDescent="0.3">
      <c r="A604" s="244"/>
      <c r="B604" s="244"/>
      <c r="C604" s="247"/>
      <c r="D604" s="246"/>
      <c r="E604" s="246"/>
      <c r="F604" s="245"/>
      <c r="G604" s="249"/>
      <c r="H604" s="305"/>
      <c r="I604" s="480"/>
      <c r="J604" s="305"/>
      <c r="K604" s="249"/>
      <c r="L604" s="244"/>
      <c r="M604" s="244"/>
      <c r="N604" s="244"/>
      <c r="O604" s="244"/>
      <c r="P604" s="244"/>
      <c r="Q604" s="244"/>
      <c r="R604" s="244"/>
      <c r="S604" s="244"/>
      <c r="T604" s="244"/>
      <c r="U604" s="244"/>
      <c r="V604" s="244"/>
      <c r="W604" s="244"/>
      <c r="X604" s="244"/>
      <c r="Y604" s="244"/>
    </row>
    <row r="605" spans="1:25" ht="23.5" x14ac:dyDescent="0.3">
      <c r="A605" s="244"/>
      <c r="B605" s="244"/>
      <c r="C605" s="247"/>
      <c r="D605" s="246"/>
      <c r="E605" s="246"/>
      <c r="F605" s="245"/>
      <c r="G605" s="249"/>
      <c r="H605" s="305"/>
      <c r="I605" s="480"/>
      <c r="J605" s="305"/>
      <c r="K605" s="249"/>
      <c r="L605" s="244"/>
      <c r="M605" s="244"/>
      <c r="N605" s="244"/>
      <c r="O605" s="244"/>
      <c r="P605" s="244"/>
      <c r="Q605" s="244"/>
      <c r="R605" s="244"/>
      <c r="S605" s="244"/>
      <c r="T605" s="244"/>
      <c r="U605" s="244"/>
      <c r="V605" s="244"/>
      <c r="W605" s="244"/>
      <c r="X605" s="244"/>
      <c r="Y605" s="244"/>
    </row>
    <row r="606" spans="1:25" ht="23.5" x14ac:dyDescent="0.3">
      <c r="A606" s="244"/>
      <c r="B606" s="244"/>
      <c r="C606" s="247"/>
      <c r="D606" s="246"/>
      <c r="E606" s="246"/>
      <c r="F606" s="245"/>
      <c r="G606" s="249"/>
      <c r="H606" s="305"/>
      <c r="I606" s="480"/>
      <c r="J606" s="305"/>
      <c r="K606" s="249"/>
      <c r="L606" s="244"/>
      <c r="M606" s="244"/>
      <c r="N606" s="244"/>
      <c r="O606" s="244"/>
      <c r="P606" s="244"/>
      <c r="Q606" s="244"/>
      <c r="R606" s="244"/>
      <c r="S606" s="244"/>
      <c r="T606" s="244"/>
      <c r="U606" s="244"/>
      <c r="V606" s="244"/>
      <c r="W606" s="244"/>
      <c r="X606" s="244"/>
      <c r="Y606" s="244"/>
    </row>
    <row r="607" spans="1:25" ht="23.5" x14ac:dyDescent="0.3">
      <c r="A607" s="244"/>
      <c r="B607" s="244"/>
      <c r="C607" s="247"/>
      <c r="D607" s="246"/>
      <c r="E607" s="246"/>
      <c r="F607" s="245"/>
      <c r="G607" s="249"/>
      <c r="H607" s="305"/>
      <c r="I607" s="480"/>
      <c r="J607" s="305"/>
      <c r="K607" s="249"/>
      <c r="L607" s="244"/>
      <c r="M607" s="244"/>
      <c r="N607" s="244"/>
      <c r="O607" s="244"/>
      <c r="P607" s="244"/>
      <c r="Q607" s="244"/>
      <c r="R607" s="244"/>
      <c r="S607" s="244"/>
      <c r="T607" s="244"/>
      <c r="U607" s="244"/>
      <c r="V607" s="244"/>
      <c r="W607" s="244"/>
      <c r="X607" s="244"/>
      <c r="Y607" s="244"/>
    </row>
    <row r="608" spans="1:25" ht="23.5" x14ac:dyDescent="0.3">
      <c r="A608" s="244"/>
      <c r="B608" s="244"/>
      <c r="C608" s="247"/>
      <c r="D608" s="246"/>
      <c r="E608" s="246"/>
      <c r="F608" s="245"/>
      <c r="G608" s="249"/>
      <c r="H608" s="305"/>
      <c r="I608" s="480"/>
      <c r="J608" s="305"/>
      <c r="K608" s="249"/>
      <c r="L608" s="244"/>
      <c r="M608" s="244"/>
      <c r="N608" s="244"/>
      <c r="O608" s="244"/>
      <c r="P608" s="244"/>
      <c r="Q608" s="244"/>
      <c r="R608" s="244"/>
      <c r="S608" s="244"/>
      <c r="T608" s="244"/>
      <c r="U608" s="244"/>
      <c r="V608" s="244"/>
      <c r="W608" s="244"/>
      <c r="X608" s="244"/>
      <c r="Y608" s="244"/>
    </row>
    <row r="609" spans="1:25" ht="23.5" x14ac:dyDescent="0.3">
      <c r="A609" s="244"/>
      <c r="B609" s="244"/>
      <c r="C609" s="247"/>
      <c r="D609" s="246"/>
      <c r="E609" s="246"/>
      <c r="F609" s="245"/>
      <c r="G609" s="249"/>
      <c r="H609" s="305"/>
      <c r="I609" s="480"/>
      <c r="J609" s="305"/>
      <c r="K609" s="249"/>
      <c r="L609" s="244"/>
      <c r="M609" s="244"/>
      <c r="N609" s="244"/>
      <c r="O609" s="244"/>
      <c r="P609" s="244"/>
      <c r="Q609" s="244"/>
      <c r="R609" s="244"/>
      <c r="S609" s="244"/>
      <c r="T609" s="244"/>
      <c r="U609" s="244"/>
      <c r="V609" s="244"/>
      <c r="W609" s="244"/>
      <c r="X609" s="244"/>
      <c r="Y609" s="244"/>
    </row>
    <row r="610" spans="1:25" ht="23.5" x14ac:dyDescent="0.3">
      <c r="A610" s="244"/>
      <c r="B610" s="244"/>
      <c r="C610" s="247"/>
      <c r="D610" s="246"/>
      <c r="E610" s="246"/>
      <c r="F610" s="245"/>
      <c r="G610" s="249"/>
      <c r="H610" s="305"/>
      <c r="I610" s="480"/>
      <c r="J610" s="305"/>
      <c r="K610" s="249"/>
      <c r="L610" s="244"/>
      <c r="M610" s="244"/>
      <c r="N610" s="244"/>
      <c r="O610" s="244"/>
      <c r="P610" s="244"/>
      <c r="Q610" s="244"/>
      <c r="R610" s="244"/>
      <c r="S610" s="244"/>
      <c r="T610" s="244"/>
      <c r="U610" s="244"/>
      <c r="V610" s="244"/>
      <c r="W610" s="244"/>
      <c r="X610" s="244"/>
      <c r="Y610" s="244"/>
    </row>
    <row r="611" spans="1:25" ht="23.5" x14ac:dyDescent="0.3">
      <c r="A611" s="244"/>
      <c r="B611" s="244"/>
      <c r="C611" s="247"/>
      <c r="D611" s="246"/>
      <c r="E611" s="246"/>
      <c r="F611" s="245"/>
      <c r="G611" s="249"/>
      <c r="H611" s="305"/>
      <c r="I611" s="480"/>
      <c r="J611" s="305"/>
      <c r="K611" s="249"/>
      <c r="L611" s="244"/>
      <c r="M611" s="244"/>
      <c r="N611" s="244"/>
      <c r="O611" s="244"/>
      <c r="P611" s="244"/>
      <c r="Q611" s="244"/>
      <c r="R611" s="244"/>
      <c r="S611" s="244"/>
      <c r="T611" s="244"/>
      <c r="U611" s="244"/>
      <c r="V611" s="244"/>
      <c r="W611" s="244"/>
      <c r="X611" s="244"/>
      <c r="Y611" s="244"/>
    </row>
    <row r="612" spans="1:25" ht="23.5" x14ac:dyDescent="0.3">
      <c r="A612" s="244"/>
      <c r="B612" s="244"/>
      <c r="C612" s="247"/>
      <c r="D612" s="246"/>
      <c r="E612" s="246"/>
      <c r="F612" s="245"/>
      <c r="G612" s="249"/>
      <c r="H612" s="305"/>
      <c r="I612" s="480"/>
      <c r="J612" s="305"/>
      <c r="K612" s="249"/>
      <c r="L612" s="244"/>
      <c r="M612" s="244"/>
      <c r="N612" s="244"/>
      <c r="O612" s="244"/>
      <c r="P612" s="244"/>
      <c r="Q612" s="244"/>
      <c r="R612" s="244"/>
      <c r="S612" s="244"/>
      <c r="T612" s="244"/>
      <c r="U612" s="244"/>
      <c r="V612" s="244"/>
      <c r="W612" s="244"/>
      <c r="X612" s="244"/>
      <c r="Y612" s="244"/>
    </row>
    <row r="613" spans="1:25" ht="23.5" x14ac:dyDescent="0.3">
      <c r="A613" s="244"/>
      <c r="B613" s="244"/>
      <c r="C613" s="247"/>
      <c r="D613" s="246"/>
      <c r="E613" s="246"/>
      <c r="F613" s="245"/>
      <c r="G613" s="249"/>
      <c r="H613" s="305"/>
      <c r="I613" s="480"/>
      <c r="J613" s="305"/>
      <c r="K613" s="249"/>
      <c r="L613" s="244"/>
      <c r="M613" s="244"/>
      <c r="N613" s="244"/>
      <c r="O613" s="244"/>
      <c r="P613" s="244"/>
      <c r="Q613" s="244"/>
      <c r="R613" s="244"/>
      <c r="S613" s="244"/>
      <c r="T613" s="244"/>
      <c r="U613" s="244"/>
      <c r="V613" s="244"/>
      <c r="W613" s="244"/>
      <c r="X613" s="244"/>
      <c r="Y613" s="244"/>
    </row>
    <row r="614" spans="1:25" ht="23.5" x14ac:dyDescent="0.3">
      <c r="A614" s="244"/>
      <c r="B614" s="244"/>
      <c r="C614" s="247"/>
      <c r="D614" s="246"/>
      <c r="E614" s="246"/>
      <c r="F614" s="245"/>
      <c r="G614" s="249"/>
      <c r="H614" s="305"/>
      <c r="I614" s="480"/>
      <c r="J614" s="305"/>
      <c r="K614" s="249"/>
      <c r="L614" s="244"/>
      <c r="M614" s="244"/>
      <c r="N614" s="244"/>
      <c r="O614" s="244"/>
      <c r="P614" s="244"/>
      <c r="Q614" s="244"/>
      <c r="R614" s="244"/>
      <c r="S614" s="244"/>
      <c r="T614" s="244"/>
      <c r="U614" s="244"/>
      <c r="V614" s="244"/>
      <c r="W614" s="244"/>
      <c r="X614" s="244"/>
      <c r="Y614" s="244"/>
    </row>
    <row r="615" spans="1:25" ht="23.5" x14ac:dyDescent="0.3">
      <c r="A615" s="244"/>
      <c r="B615" s="244"/>
      <c r="C615" s="247"/>
      <c r="D615" s="246"/>
      <c r="E615" s="246"/>
      <c r="F615" s="245"/>
      <c r="G615" s="249"/>
      <c r="H615" s="305"/>
      <c r="I615" s="480"/>
      <c r="J615" s="305"/>
      <c r="K615" s="249"/>
      <c r="L615" s="244"/>
      <c r="M615" s="244"/>
      <c r="N615" s="244"/>
      <c r="O615" s="244"/>
      <c r="P615" s="244"/>
      <c r="Q615" s="244"/>
      <c r="R615" s="244"/>
      <c r="S615" s="244"/>
      <c r="T615" s="244"/>
      <c r="U615" s="244"/>
      <c r="V615" s="244"/>
      <c r="W615" s="244"/>
      <c r="X615" s="244"/>
      <c r="Y615" s="244"/>
    </row>
    <row r="616" spans="1:25" ht="23.5" x14ac:dyDescent="0.3">
      <c r="A616" s="244"/>
      <c r="B616" s="244"/>
      <c r="C616" s="247"/>
      <c r="D616" s="246"/>
      <c r="E616" s="246"/>
      <c r="F616" s="245"/>
      <c r="G616" s="249"/>
      <c r="H616" s="305"/>
      <c r="I616" s="480"/>
      <c r="J616" s="305"/>
      <c r="K616" s="249"/>
      <c r="L616" s="244"/>
      <c r="M616" s="244"/>
      <c r="N616" s="244"/>
      <c r="O616" s="244"/>
      <c r="P616" s="244"/>
      <c r="Q616" s="244"/>
      <c r="R616" s="244"/>
      <c r="S616" s="244"/>
      <c r="T616" s="244"/>
      <c r="U616" s="244"/>
      <c r="V616" s="244"/>
      <c r="W616" s="244"/>
      <c r="X616" s="244"/>
      <c r="Y616" s="244"/>
    </row>
    <row r="617" spans="1:25" ht="23.5" x14ac:dyDescent="0.3">
      <c r="A617" s="244"/>
      <c r="B617" s="244"/>
      <c r="C617" s="247"/>
      <c r="D617" s="246"/>
      <c r="E617" s="246"/>
      <c r="F617" s="245"/>
      <c r="G617" s="249"/>
      <c r="H617" s="305"/>
      <c r="I617" s="480"/>
      <c r="J617" s="305"/>
      <c r="K617" s="249"/>
      <c r="L617" s="244"/>
      <c r="M617" s="244"/>
      <c r="N617" s="244"/>
      <c r="O617" s="244"/>
      <c r="P617" s="244"/>
      <c r="Q617" s="244"/>
      <c r="R617" s="244"/>
      <c r="S617" s="244"/>
      <c r="T617" s="244"/>
      <c r="U617" s="244"/>
      <c r="V617" s="244"/>
      <c r="W617" s="244"/>
      <c r="X617" s="244"/>
      <c r="Y617" s="244"/>
    </row>
    <row r="618" spans="1:25" ht="23.5" x14ac:dyDescent="0.3">
      <c r="A618" s="244"/>
      <c r="B618" s="244"/>
      <c r="C618" s="247"/>
      <c r="D618" s="246"/>
      <c r="E618" s="246"/>
      <c r="F618" s="245"/>
      <c r="G618" s="249"/>
      <c r="H618" s="305"/>
      <c r="I618" s="480"/>
      <c r="J618" s="305"/>
      <c r="K618" s="249"/>
      <c r="L618" s="244"/>
      <c r="M618" s="244"/>
      <c r="N618" s="244"/>
      <c r="O618" s="244"/>
      <c r="P618" s="244"/>
      <c r="Q618" s="244"/>
      <c r="R618" s="244"/>
      <c r="S618" s="244"/>
      <c r="T618" s="244"/>
      <c r="U618" s="244"/>
      <c r="V618" s="244"/>
      <c r="W618" s="244"/>
      <c r="X618" s="244"/>
      <c r="Y618" s="244"/>
    </row>
    <row r="619" spans="1:25" ht="23.5" x14ac:dyDescent="0.3">
      <c r="A619" s="244"/>
      <c r="B619" s="244"/>
      <c r="C619" s="247"/>
      <c r="D619" s="246"/>
      <c r="E619" s="246"/>
      <c r="F619" s="245"/>
      <c r="G619" s="249"/>
      <c r="H619" s="305"/>
      <c r="I619" s="480"/>
      <c r="J619" s="305"/>
      <c r="K619" s="249"/>
      <c r="L619" s="244"/>
      <c r="M619" s="244"/>
      <c r="N619" s="244"/>
      <c r="O619" s="244"/>
      <c r="P619" s="244"/>
      <c r="Q619" s="244"/>
      <c r="R619" s="244"/>
      <c r="S619" s="244"/>
      <c r="T619" s="244"/>
      <c r="U619" s="244"/>
      <c r="V619" s="244"/>
      <c r="W619" s="244"/>
      <c r="X619" s="244"/>
      <c r="Y619" s="244"/>
    </row>
    <row r="620" spans="1:25" ht="23.5" x14ac:dyDescent="0.3">
      <c r="A620" s="244"/>
      <c r="B620" s="244"/>
      <c r="C620" s="247"/>
      <c r="D620" s="246"/>
      <c r="E620" s="246"/>
      <c r="F620" s="245"/>
      <c r="G620" s="249"/>
      <c r="H620" s="305"/>
      <c r="I620" s="480"/>
      <c r="J620" s="305"/>
      <c r="K620" s="249"/>
      <c r="L620" s="244"/>
      <c r="M620" s="244"/>
      <c r="N620" s="244"/>
      <c r="O620" s="244"/>
      <c r="P620" s="244"/>
      <c r="Q620" s="244"/>
      <c r="R620" s="244"/>
      <c r="S620" s="244"/>
      <c r="T620" s="244"/>
      <c r="U620" s="244"/>
      <c r="V620" s="244"/>
      <c r="W620" s="244"/>
      <c r="X620" s="244"/>
      <c r="Y620" s="244"/>
    </row>
    <row r="621" spans="1:25" ht="23.5" x14ac:dyDescent="0.3">
      <c r="A621" s="244"/>
      <c r="B621" s="244"/>
      <c r="C621" s="247"/>
      <c r="D621" s="246"/>
      <c r="E621" s="246"/>
      <c r="F621" s="245"/>
      <c r="G621" s="249"/>
      <c r="H621" s="305"/>
      <c r="I621" s="480"/>
      <c r="J621" s="305"/>
      <c r="K621" s="249"/>
      <c r="L621" s="244"/>
      <c r="M621" s="244"/>
      <c r="N621" s="244"/>
      <c r="O621" s="244"/>
      <c r="P621" s="244"/>
      <c r="Q621" s="244"/>
      <c r="R621" s="244"/>
      <c r="S621" s="244"/>
      <c r="T621" s="244"/>
      <c r="U621" s="244"/>
      <c r="V621" s="244"/>
      <c r="W621" s="244"/>
      <c r="X621" s="244"/>
      <c r="Y621" s="244"/>
    </row>
    <row r="622" spans="1:25" ht="23.5" x14ac:dyDescent="0.3">
      <c r="A622" s="244"/>
      <c r="B622" s="244"/>
      <c r="C622" s="247"/>
      <c r="D622" s="246"/>
      <c r="E622" s="246"/>
      <c r="F622" s="245"/>
      <c r="G622" s="249"/>
      <c r="H622" s="305"/>
      <c r="I622" s="480"/>
      <c r="J622" s="305"/>
      <c r="K622" s="249"/>
      <c r="L622" s="244"/>
      <c r="M622" s="244"/>
      <c r="N622" s="244"/>
      <c r="O622" s="244"/>
      <c r="P622" s="244"/>
      <c r="Q622" s="244"/>
      <c r="R622" s="244"/>
      <c r="S622" s="244"/>
      <c r="T622" s="244"/>
      <c r="U622" s="244"/>
      <c r="V622" s="244"/>
      <c r="W622" s="244"/>
      <c r="X622" s="244"/>
      <c r="Y622" s="244"/>
    </row>
    <row r="623" spans="1:25" ht="23.5" x14ac:dyDescent="0.3">
      <c r="A623" s="244"/>
      <c r="B623" s="244"/>
      <c r="C623" s="247"/>
      <c r="D623" s="246"/>
      <c r="E623" s="246"/>
      <c r="F623" s="245"/>
      <c r="G623" s="249"/>
      <c r="H623" s="305"/>
      <c r="I623" s="480"/>
      <c r="J623" s="305"/>
      <c r="K623" s="249"/>
      <c r="L623" s="244"/>
      <c r="M623" s="244"/>
      <c r="N623" s="244"/>
      <c r="O623" s="244"/>
      <c r="P623" s="244"/>
      <c r="Q623" s="244"/>
      <c r="R623" s="244"/>
      <c r="S623" s="244"/>
      <c r="T623" s="244"/>
      <c r="U623" s="244"/>
      <c r="V623" s="244"/>
      <c r="W623" s="244"/>
      <c r="X623" s="244"/>
      <c r="Y623" s="244"/>
    </row>
    <row r="624" spans="1:25" ht="23.5" x14ac:dyDescent="0.3">
      <c r="A624" s="244"/>
      <c r="B624" s="244"/>
      <c r="C624" s="247"/>
      <c r="D624" s="246"/>
      <c r="E624" s="246"/>
      <c r="F624" s="245"/>
      <c r="G624" s="249"/>
      <c r="H624" s="305"/>
      <c r="I624" s="480"/>
      <c r="J624" s="305"/>
      <c r="K624" s="249"/>
      <c r="L624" s="244"/>
      <c r="M624" s="244"/>
      <c r="N624" s="244"/>
      <c r="O624" s="244"/>
      <c r="P624" s="244"/>
      <c r="Q624" s="244"/>
      <c r="R624" s="244"/>
      <c r="S624" s="244"/>
      <c r="T624" s="244"/>
      <c r="U624" s="244"/>
      <c r="V624" s="244"/>
      <c r="W624" s="244"/>
      <c r="X624" s="244"/>
      <c r="Y624" s="244"/>
    </row>
    <row r="625" spans="1:25" ht="23.5" x14ac:dyDescent="0.3">
      <c r="A625" s="244"/>
      <c r="B625" s="244"/>
      <c r="C625" s="247"/>
      <c r="D625" s="246"/>
      <c r="E625" s="246"/>
      <c r="F625" s="245"/>
      <c r="G625" s="249"/>
      <c r="H625" s="305"/>
      <c r="I625" s="480"/>
      <c r="J625" s="305"/>
      <c r="K625" s="249"/>
      <c r="L625" s="244"/>
      <c r="M625" s="244"/>
      <c r="N625" s="244"/>
      <c r="O625" s="244"/>
      <c r="P625" s="244"/>
      <c r="Q625" s="244"/>
      <c r="R625" s="244"/>
      <c r="S625" s="244"/>
      <c r="T625" s="244"/>
      <c r="U625" s="244"/>
      <c r="V625" s="244"/>
      <c r="W625" s="244"/>
      <c r="X625" s="244"/>
      <c r="Y625" s="244"/>
    </row>
    <row r="626" spans="1:25" ht="23.5" x14ac:dyDescent="0.3">
      <c r="A626" s="244"/>
      <c r="B626" s="244"/>
      <c r="C626" s="247"/>
      <c r="D626" s="246"/>
      <c r="E626" s="246"/>
      <c r="F626" s="245"/>
      <c r="G626" s="249"/>
      <c r="H626" s="305"/>
      <c r="I626" s="480"/>
      <c r="J626" s="305"/>
      <c r="K626" s="249"/>
      <c r="L626" s="244"/>
      <c r="M626" s="244"/>
      <c r="N626" s="244"/>
      <c r="O626" s="244"/>
      <c r="P626" s="244"/>
      <c r="Q626" s="244"/>
      <c r="R626" s="244"/>
      <c r="S626" s="244"/>
      <c r="T626" s="244"/>
      <c r="U626" s="244"/>
      <c r="V626" s="244"/>
      <c r="W626" s="244"/>
      <c r="X626" s="244"/>
      <c r="Y626" s="244"/>
    </row>
    <row r="627" spans="1:25" ht="23.5" x14ac:dyDescent="0.3">
      <c r="A627" s="244"/>
      <c r="B627" s="244"/>
      <c r="C627" s="247"/>
      <c r="D627" s="246"/>
      <c r="E627" s="246"/>
      <c r="F627" s="245"/>
      <c r="G627" s="249"/>
      <c r="H627" s="305"/>
      <c r="I627" s="480"/>
      <c r="J627" s="305"/>
      <c r="K627" s="249"/>
      <c r="L627" s="244"/>
      <c r="M627" s="244"/>
      <c r="N627" s="244"/>
      <c r="O627" s="244"/>
      <c r="P627" s="244"/>
      <c r="Q627" s="244"/>
      <c r="R627" s="244"/>
      <c r="S627" s="244"/>
      <c r="T627" s="244"/>
      <c r="U627" s="244"/>
      <c r="V627" s="244"/>
      <c r="W627" s="244"/>
      <c r="X627" s="244"/>
      <c r="Y627" s="244"/>
    </row>
    <row r="628" spans="1:25" ht="23.5" x14ac:dyDescent="0.3">
      <c r="A628" s="244"/>
      <c r="B628" s="244"/>
      <c r="C628" s="247"/>
      <c r="D628" s="246"/>
      <c r="E628" s="246"/>
      <c r="F628" s="245"/>
      <c r="G628" s="249"/>
      <c r="H628" s="305"/>
      <c r="I628" s="480"/>
      <c r="J628" s="305"/>
      <c r="K628" s="249"/>
      <c r="L628" s="244"/>
      <c r="M628" s="244"/>
      <c r="N628" s="244"/>
      <c r="O628" s="244"/>
      <c r="P628" s="244"/>
      <c r="Q628" s="244"/>
      <c r="R628" s="244"/>
      <c r="S628" s="244"/>
      <c r="T628" s="244"/>
      <c r="U628" s="244"/>
      <c r="V628" s="244"/>
      <c r="W628" s="244"/>
      <c r="X628" s="244"/>
      <c r="Y628" s="244"/>
    </row>
    <row r="629" spans="1:25" ht="23.5" x14ac:dyDescent="0.3">
      <c r="A629" s="244"/>
      <c r="B629" s="244"/>
      <c r="C629" s="247"/>
      <c r="D629" s="246"/>
      <c r="E629" s="246"/>
      <c r="F629" s="245"/>
      <c r="G629" s="249"/>
      <c r="H629" s="305"/>
      <c r="I629" s="480"/>
      <c r="J629" s="305"/>
      <c r="K629" s="249"/>
      <c r="L629" s="244"/>
      <c r="M629" s="244"/>
      <c r="N629" s="244"/>
      <c r="O629" s="244"/>
      <c r="P629" s="244"/>
      <c r="Q629" s="244"/>
      <c r="R629" s="244"/>
      <c r="S629" s="244"/>
      <c r="T629" s="244"/>
      <c r="U629" s="244"/>
      <c r="V629" s="244"/>
      <c r="W629" s="244"/>
      <c r="X629" s="244"/>
      <c r="Y629" s="244"/>
    </row>
    <row r="630" spans="1:25" ht="23.5" x14ac:dyDescent="0.3">
      <c r="A630" s="244"/>
      <c r="B630" s="244"/>
      <c r="C630" s="247"/>
      <c r="D630" s="246"/>
      <c r="E630" s="246"/>
      <c r="F630" s="245"/>
      <c r="G630" s="249"/>
      <c r="H630" s="305"/>
      <c r="I630" s="480"/>
      <c r="J630" s="305"/>
      <c r="K630" s="249"/>
      <c r="L630" s="244"/>
      <c r="M630" s="244"/>
      <c r="N630" s="244"/>
      <c r="O630" s="244"/>
      <c r="P630" s="244"/>
      <c r="Q630" s="244"/>
      <c r="R630" s="244"/>
      <c r="S630" s="244"/>
      <c r="T630" s="244"/>
      <c r="U630" s="244"/>
      <c r="V630" s="244"/>
      <c r="W630" s="244"/>
      <c r="X630" s="244"/>
      <c r="Y630" s="244"/>
    </row>
    <row r="631" spans="1:25" ht="23.5" x14ac:dyDescent="0.3">
      <c r="A631" s="244"/>
      <c r="B631" s="244"/>
      <c r="C631" s="247"/>
      <c r="D631" s="246"/>
      <c r="E631" s="246"/>
      <c r="F631" s="245"/>
      <c r="G631" s="249"/>
      <c r="H631" s="305"/>
      <c r="I631" s="480"/>
      <c r="J631" s="305"/>
      <c r="K631" s="249"/>
      <c r="L631" s="244"/>
      <c r="M631" s="244"/>
      <c r="N631" s="244"/>
      <c r="O631" s="244"/>
      <c r="P631" s="244"/>
      <c r="Q631" s="244"/>
      <c r="R631" s="244"/>
      <c r="S631" s="244"/>
      <c r="T631" s="244"/>
      <c r="U631" s="244"/>
      <c r="V631" s="244"/>
      <c r="W631" s="244"/>
      <c r="X631" s="244"/>
      <c r="Y631" s="244"/>
    </row>
    <row r="632" spans="1:25" ht="23.5" x14ac:dyDescent="0.3">
      <c r="A632" s="244"/>
      <c r="B632" s="244"/>
      <c r="C632" s="247"/>
      <c r="D632" s="246"/>
      <c r="E632" s="246"/>
      <c r="F632" s="245"/>
      <c r="G632" s="249"/>
      <c r="H632" s="305"/>
      <c r="I632" s="480"/>
      <c r="J632" s="305"/>
      <c r="K632" s="249"/>
      <c r="L632" s="244"/>
      <c r="M632" s="244"/>
      <c r="N632" s="244"/>
      <c r="O632" s="244"/>
      <c r="P632" s="244"/>
      <c r="Q632" s="244"/>
      <c r="R632" s="244"/>
      <c r="S632" s="244"/>
      <c r="T632" s="244"/>
      <c r="U632" s="244"/>
      <c r="V632" s="244"/>
      <c r="W632" s="244"/>
      <c r="X632" s="244"/>
      <c r="Y632" s="244"/>
    </row>
    <row r="633" spans="1:25" ht="23.5" x14ac:dyDescent="0.3">
      <c r="A633" s="244"/>
      <c r="B633" s="244"/>
      <c r="C633" s="247"/>
      <c r="D633" s="246"/>
      <c r="E633" s="246"/>
      <c r="F633" s="245"/>
      <c r="G633" s="249"/>
      <c r="H633" s="305"/>
      <c r="I633" s="480"/>
      <c r="J633" s="305"/>
      <c r="K633" s="249"/>
      <c r="L633" s="244"/>
      <c r="M633" s="244"/>
      <c r="N633" s="244"/>
      <c r="O633" s="244"/>
      <c r="P633" s="244"/>
      <c r="Q633" s="244"/>
      <c r="R633" s="244"/>
      <c r="S633" s="244"/>
      <c r="T633" s="244"/>
      <c r="U633" s="244"/>
      <c r="V633" s="244"/>
      <c r="W633" s="244"/>
      <c r="X633" s="244"/>
      <c r="Y633" s="244"/>
    </row>
    <row r="634" spans="1:25" ht="23.5" x14ac:dyDescent="0.3">
      <c r="A634" s="244"/>
      <c r="B634" s="244"/>
      <c r="C634" s="247"/>
      <c r="D634" s="246"/>
      <c r="E634" s="246"/>
      <c r="F634" s="245"/>
      <c r="G634" s="249"/>
      <c r="H634" s="305"/>
      <c r="I634" s="480"/>
      <c r="J634" s="305"/>
      <c r="K634" s="249"/>
      <c r="L634" s="244"/>
      <c r="M634" s="244"/>
      <c r="N634" s="244"/>
      <c r="O634" s="244"/>
      <c r="P634" s="244"/>
      <c r="Q634" s="244"/>
      <c r="R634" s="244"/>
      <c r="S634" s="244"/>
      <c r="T634" s="244"/>
      <c r="U634" s="244"/>
      <c r="V634" s="244"/>
      <c r="W634" s="244"/>
      <c r="X634" s="244"/>
      <c r="Y634" s="244"/>
    </row>
    <row r="635" spans="1:25" ht="23.5" x14ac:dyDescent="0.3">
      <c r="A635" s="244"/>
      <c r="B635" s="244"/>
      <c r="C635" s="247"/>
      <c r="D635" s="246"/>
      <c r="E635" s="246"/>
      <c r="F635" s="245"/>
      <c r="G635" s="249"/>
      <c r="H635" s="305"/>
      <c r="I635" s="480"/>
      <c r="J635" s="305"/>
      <c r="K635" s="249"/>
      <c r="L635" s="244"/>
      <c r="M635" s="244"/>
      <c r="N635" s="244"/>
      <c r="O635" s="244"/>
      <c r="P635" s="244"/>
      <c r="Q635" s="244"/>
      <c r="R635" s="244"/>
      <c r="S635" s="244"/>
      <c r="T635" s="244"/>
      <c r="U635" s="244"/>
      <c r="V635" s="244"/>
      <c r="W635" s="244"/>
      <c r="X635" s="244"/>
      <c r="Y635" s="244"/>
    </row>
    <row r="636" spans="1:25" ht="23.5" x14ac:dyDescent="0.3">
      <c r="A636" s="244"/>
      <c r="B636" s="244"/>
      <c r="C636" s="247"/>
      <c r="D636" s="246"/>
      <c r="E636" s="246"/>
      <c r="F636" s="245"/>
      <c r="G636" s="249"/>
      <c r="H636" s="305"/>
      <c r="I636" s="480"/>
      <c r="J636" s="305"/>
      <c r="K636" s="249"/>
      <c r="L636" s="244"/>
      <c r="M636" s="244"/>
      <c r="N636" s="244"/>
      <c r="O636" s="244"/>
      <c r="P636" s="244"/>
      <c r="Q636" s="244"/>
      <c r="R636" s="244"/>
      <c r="S636" s="244"/>
      <c r="T636" s="244"/>
      <c r="U636" s="244"/>
      <c r="V636" s="244"/>
      <c r="W636" s="244"/>
      <c r="X636" s="244"/>
      <c r="Y636" s="244"/>
    </row>
    <row r="637" spans="1:25" ht="23.5" x14ac:dyDescent="0.3">
      <c r="A637" s="244"/>
      <c r="B637" s="244"/>
      <c r="C637" s="247"/>
      <c r="D637" s="246"/>
      <c r="E637" s="246"/>
      <c r="F637" s="245"/>
      <c r="G637" s="249"/>
      <c r="H637" s="305"/>
      <c r="I637" s="480"/>
      <c r="J637" s="305"/>
      <c r="K637" s="249"/>
      <c r="L637" s="244"/>
      <c r="M637" s="244"/>
      <c r="N637" s="244"/>
      <c r="O637" s="244"/>
      <c r="P637" s="244"/>
      <c r="Q637" s="244"/>
      <c r="R637" s="244"/>
      <c r="S637" s="244"/>
      <c r="T637" s="244"/>
      <c r="U637" s="244"/>
      <c r="V637" s="244"/>
      <c r="W637" s="244"/>
      <c r="X637" s="244"/>
      <c r="Y637" s="244"/>
    </row>
    <row r="638" spans="1:25" ht="23.5" x14ac:dyDescent="0.3">
      <c r="A638" s="244"/>
      <c r="B638" s="244"/>
      <c r="C638" s="247"/>
      <c r="D638" s="246"/>
      <c r="E638" s="246"/>
      <c r="F638" s="245"/>
      <c r="G638" s="249"/>
      <c r="H638" s="305"/>
      <c r="I638" s="480"/>
      <c r="J638" s="305"/>
      <c r="K638" s="249"/>
      <c r="L638" s="244"/>
      <c r="M638" s="244"/>
      <c r="N638" s="244"/>
      <c r="O638" s="244"/>
      <c r="P638" s="244"/>
      <c r="Q638" s="244"/>
      <c r="R638" s="244"/>
      <c r="S638" s="244"/>
      <c r="T638" s="244"/>
      <c r="U638" s="244"/>
      <c r="V638" s="244"/>
      <c r="W638" s="244"/>
      <c r="X638" s="244"/>
      <c r="Y638" s="244"/>
    </row>
    <row r="639" spans="1:25" ht="23.5" x14ac:dyDescent="0.3">
      <c r="A639" s="244"/>
      <c r="B639" s="244"/>
      <c r="C639" s="247"/>
      <c r="D639" s="246"/>
      <c r="E639" s="246"/>
      <c r="F639" s="245"/>
      <c r="G639" s="249"/>
      <c r="H639" s="305"/>
      <c r="I639" s="480"/>
      <c r="J639" s="305"/>
      <c r="K639" s="249"/>
      <c r="L639" s="244"/>
      <c r="M639" s="244"/>
      <c r="N639" s="244"/>
      <c r="O639" s="244"/>
      <c r="P639" s="244"/>
      <c r="Q639" s="244"/>
      <c r="R639" s="244"/>
      <c r="S639" s="244"/>
      <c r="T639" s="244"/>
      <c r="U639" s="244"/>
      <c r="V639" s="244"/>
      <c r="W639" s="244"/>
      <c r="X639" s="244"/>
      <c r="Y639" s="244"/>
    </row>
  </sheetData>
  <sheetProtection algorithmName="SHA-512" hashValue="jZ3X3DOQWg+WHgHpH34DtmJX+MhxVPNuO5cV/pkFBkVPJXOyvyisqTvRjpUGgfpN1KcjV4dnBAIY32EV639m1A==" saltValue="19NuyPfCPYd6bUqy/cAVGA==" spinCount="100000" sheet="1" objects="1" scenarios="1"/>
  <protectedRanges>
    <protectedRange sqref="D43:D414" name="Range1"/>
    <protectedRange sqref="G43:G414" name="Range2"/>
  </protectedRanges>
  <autoFilter ref="A41:G414" xr:uid="{00000000-0009-0000-0000-000004000000}"/>
  <mergeCells count="104">
    <mergeCell ref="B374:G374"/>
    <mergeCell ref="B395:G395"/>
    <mergeCell ref="B399:G399"/>
    <mergeCell ref="B412:G412"/>
    <mergeCell ref="B382:G382"/>
    <mergeCell ref="B385:G385"/>
    <mergeCell ref="B388:G388"/>
    <mergeCell ref="B390:G390"/>
    <mergeCell ref="B391:G391"/>
    <mergeCell ref="B341:G341"/>
    <mergeCell ref="B342:G342"/>
    <mergeCell ref="B344:G344"/>
    <mergeCell ref="B348:G348"/>
    <mergeCell ref="B355:G355"/>
    <mergeCell ref="B370:G370"/>
    <mergeCell ref="B298:G298"/>
    <mergeCell ref="B302:G302"/>
    <mergeCell ref="B310:G310"/>
    <mergeCell ref="B319:G319"/>
    <mergeCell ref="B326:G326"/>
    <mergeCell ref="B332:G332"/>
    <mergeCell ref="B244:G244"/>
    <mergeCell ref="B246:G246"/>
    <mergeCell ref="B250:G250"/>
    <mergeCell ref="B288:G288"/>
    <mergeCell ref="B297:G297"/>
    <mergeCell ref="B213:G213"/>
    <mergeCell ref="B219:G219"/>
    <mergeCell ref="B222:G222"/>
    <mergeCell ref="B226:G226"/>
    <mergeCell ref="B234:G234"/>
    <mergeCell ref="B242:G242"/>
    <mergeCell ref="B249:G249"/>
    <mergeCell ref="B177:G177"/>
    <mergeCell ref="B180:G180"/>
    <mergeCell ref="B184:G184"/>
    <mergeCell ref="B185:G185"/>
    <mergeCell ref="B190:G190"/>
    <mergeCell ref="B202:G202"/>
    <mergeCell ref="B145:G145"/>
    <mergeCell ref="B146:G146"/>
    <mergeCell ref="B151:G151"/>
    <mergeCell ref="B160:G160"/>
    <mergeCell ref="B166:G166"/>
    <mergeCell ref="B174:G174"/>
    <mergeCell ref="B99:G99"/>
    <mergeCell ref="B103:G103"/>
    <mergeCell ref="B107:G107"/>
    <mergeCell ref="B113:G113"/>
    <mergeCell ref="B122:G122"/>
    <mergeCell ref="B137:G137"/>
    <mergeCell ref="B63:G63"/>
    <mergeCell ref="B68:G68"/>
    <mergeCell ref="B78:G78"/>
    <mergeCell ref="B81:G81"/>
    <mergeCell ref="B83:G83"/>
    <mergeCell ref="B84:G84"/>
    <mergeCell ref="B42:G42"/>
    <mergeCell ref="B43:G43"/>
    <mergeCell ref="B45:G45"/>
    <mergeCell ref="B55:G55"/>
    <mergeCell ref="B57:G57"/>
    <mergeCell ref="B58:G58"/>
    <mergeCell ref="B33:G33"/>
    <mergeCell ref="B34:G34"/>
    <mergeCell ref="B35:G35"/>
    <mergeCell ref="B36:G36"/>
    <mergeCell ref="C37:G37"/>
    <mergeCell ref="A38:G40"/>
    <mergeCell ref="B27:G27"/>
    <mergeCell ref="B28:G28"/>
    <mergeCell ref="B29:G29"/>
    <mergeCell ref="B30:G30"/>
    <mergeCell ref="B31:G31"/>
    <mergeCell ref="B32:G32"/>
    <mergeCell ref="B20:G20"/>
    <mergeCell ref="B21:G21"/>
    <mergeCell ref="B22:G22"/>
    <mergeCell ref="B23:G23"/>
    <mergeCell ref="B25:G25"/>
    <mergeCell ref="B26:G26"/>
    <mergeCell ref="C15:E15"/>
    <mergeCell ref="C16:E16"/>
    <mergeCell ref="B18:G18"/>
    <mergeCell ref="B19:G19"/>
    <mergeCell ref="A6:B6"/>
    <mergeCell ref="C6:E6"/>
    <mergeCell ref="A7:I7"/>
    <mergeCell ref="A8:E8"/>
    <mergeCell ref="F8:I8"/>
    <mergeCell ref="C9:E9"/>
    <mergeCell ref="F9:G16"/>
    <mergeCell ref="C10:E10"/>
    <mergeCell ref="C11:E11"/>
    <mergeCell ref="C12:E12"/>
    <mergeCell ref="A1:F1"/>
    <mergeCell ref="A2:F2"/>
    <mergeCell ref="A3:F3"/>
    <mergeCell ref="A4:B4"/>
    <mergeCell ref="C4:E4"/>
    <mergeCell ref="A5:B5"/>
    <mergeCell ref="C5:E5"/>
    <mergeCell ref="C13:E13"/>
    <mergeCell ref="C14:E14"/>
  </mergeCells>
  <dataValidations count="4">
    <dataValidation type="list" allowBlank="1" showErrorMessage="1" sqref="D17 D24" xr:uid="{A0ACCD88-893E-45B7-A22B-83BFCF73498F}">
      <formula1>$A$429:$A$431</formula1>
    </dataValidation>
    <dataValidation type="list" allowBlank="1" showErrorMessage="1" sqref="D44 D413:D414 D69:D77 D82 D85:D98 D104:D106 D114:D121 D123:D136 D147:D150 D161:D165 D175:D176 D191:D201 D203:D212 D220:D221 D223:D225 D227:D233 D46:D54 D251:D287 D289:D296 D303:D309 D311:D318 D320:D325 D327:D331 D333:D340 D343 D345:D347 D356:D369 D386:D387 D392:D394 D396:D398 D400:D411 D371:D373 D376:D378 D56 D59:D62 D64:D67 D79:D80 D100:D102 D108:D112 D138:D144 D152:D159 D167:D173 D178:D179 D181:D183 D186:D189 D214:D218 D235:D241 D243 D245 D247:D248 D299:D301 D349:D354 D383:D384 D389" xr:uid="{D2F54172-DAED-4D96-A5B0-8E1B92424A06}">
      <formula1>"0,1,2"</formula1>
    </dataValidation>
    <dataValidation type="list" allowBlank="1" showErrorMessage="1" sqref="D41 D441:D746 D415:D428" xr:uid="{6A34A07F-E240-4743-8A8C-BB70C5C1C688}">
      <formula1>$A$442:$A$444</formula1>
    </dataValidation>
    <dataValidation type="list" allowBlank="1" showInputMessage="1" showErrorMessage="1" sqref="D375 D379:D381" xr:uid="{9DCEB90F-DB0F-49C8-8103-E7BFB844A882}">
      <formula1>$K$1:$M$1</formula1>
    </dataValidation>
  </dataValidations>
  <pageMargins left="0.70866141732283472" right="0.70866141732283472" top="0.74803149606299213" bottom="0.74803149606299213" header="0" footer="0"/>
  <pageSetup paperSize="9" orientation="portrait"/>
  <headerFooter>
    <oddHeader>&amp;LChecklist No.  3&amp;CLabour Room&amp;RVersion - NHSRC/NQAS2016</oddHeader>
    <oddFooter>&amp;CPage &amp;P</oddFooter>
  </headerFooter>
  <colBreaks count="1" manualBreakCount="1">
    <brk id="10"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358"/>
  <sheetViews>
    <sheetView view="pageBreakPreview" zoomScale="65" zoomScaleNormal="52" zoomScaleSheetLayoutView="70" workbookViewId="0">
      <selection activeCell="G244" sqref="G244"/>
    </sheetView>
  </sheetViews>
  <sheetFormatPr defaultColWidth="14.453125" defaultRowHeight="15" x14ac:dyDescent="0.3"/>
  <cols>
    <col min="1" max="1" width="18.54296875" style="103" customWidth="1"/>
    <col min="2" max="2" width="38.1796875" style="104" customWidth="1"/>
    <col min="3" max="3" width="42.54296875" style="104" customWidth="1"/>
    <col min="4" max="4" width="18" style="104" customWidth="1"/>
    <col min="5" max="5" width="13.54296875" style="589" customWidth="1"/>
    <col min="6" max="6" width="51.36328125" style="104" customWidth="1"/>
    <col min="7" max="7" width="57.7265625" style="104" customWidth="1"/>
    <col min="8" max="9" width="9.08984375" style="164" hidden="1" customWidth="1"/>
    <col min="10" max="13" width="9.08984375" style="164" customWidth="1"/>
    <col min="14" max="16" width="9.08984375" style="104" customWidth="1"/>
    <col min="17" max="26" width="8.7265625" style="104" customWidth="1"/>
    <col min="27" max="16384" width="14.453125" style="104"/>
  </cols>
  <sheetData>
    <row r="1" spans="1:16" ht="20" x14ac:dyDescent="0.4">
      <c r="A1" s="758" t="s">
        <v>137</v>
      </c>
      <c r="B1" s="759"/>
      <c r="C1" s="759"/>
      <c r="D1" s="759"/>
      <c r="E1" s="759"/>
      <c r="F1" s="759"/>
      <c r="G1" s="760"/>
      <c r="H1" s="163"/>
      <c r="I1" s="163"/>
      <c r="J1" s="163"/>
      <c r="K1" s="400">
        <v>0</v>
      </c>
      <c r="L1" s="400">
        <v>1</v>
      </c>
      <c r="M1" s="400">
        <v>2</v>
      </c>
      <c r="N1" s="103"/>
      <c r="O1" s="103"/>
      <c r="P1" s="103"/>
    </row>
    <row r="2" spans="1:16" x14ac:dyDescent="0.3">
      <c r="A2" s="761" t="s">
        <v>2133</v>
      </c>
      <c r="B2" s="762"/>
      <c r="C2" s="762"/>
      <c r="D2" s="762"/>
      <c r="E2" s="762"/>
      <c r="F2" s="762"/>
      <c r="G2" s="231" t="b">
        <f>'Hospital Score'!C9</f>
        <v>1</v>
      </c>
      <c r="H2" s="163"/>
      <c r="I2" s="163"/>
      <c r="J2" s="163"/>
      <c r="K2" s="163"/>
      <c r="L2" s="163"/>
      <c r="M2" s="163"/>
      <c r="N2" s="103"/>
      <c r="O2" s="103"/>
      <c r="P2" s="103"/>
    </row>
    <row r="3" spans="1:16" s="137" customFormat="1" ht="40.5" customHeight="1" x14ac:dyDescent="0.35">
      <c r="A3" s="134" t="s">
        <v>139</v>
      </c>
      <c r="B3" s="135" t="s">
        <v>140</v>
      </c>
      <c r="C3" s="135" t="s">
        <v>141</v>
      </c>
      <c r="D3" s="135" t="s">
        <v>2134</v>
      </c>
      <c r="E3" s="135" t="s">
        <v>143</v>
      </c>
      <c r="F3" s="135" t="s">
        <v>1020</v>
      </c>
      <c r="G3" s="105" t="s">
        <v>145</v>
      </c>
      <c r="H3" s="500"/>
      <c r="I3" s="500"/>
      <c r="J3" s="500"/>
      <c r="K3" s="500"/>
      <c r="L3" s="500"/>
      <c r="M3" s="500"/>
      <c r="N3" s="136"/>
      <c r="O3" s="136"/>
      <c r="P3" s="136"/>
    </row>
    <row r="4" spans="1:16" x14ac:dyDescent="0.3">
      <c r="A4" s="195"/>
      <c r="B4" s="763" t="s">
        <v>147</v>
      </c>
      <c r="C4" s="764"/>
      <c r="D4" s="764"/>
      <c r="E4" s="764"/>
      <c r="F4" s="764"/>
      <c r="G4" s="765"/>
      <c r="H4" s="163">
        <f t="shared" ref="H4:I4" si="0">H5+H14+H20</f>
        <v>14</v>
      </c>
      <c r="I4" s="163">
        <f t="shared" si="0"/>
        <v>28</v>
      </c>
      <c r="J4" s="163"/>
      <c r="K4" s="163"/>
      <c r="L4" s="163"/>
      <c r="M4" s="163"/>
      <c r="N4" s="103"/>
      <c r="O4" s="103"/>
      <c r="P4" s="103"/>
    </row>
    <row r="5" spans="1:16" x14ac:dyDescent="0.3">
      <c r="A5" s="191" t="s">
        <v>20</v>
      </c>
      <c r="B5" s="766" t="s">
        <v>183</v>
      </c>
      <c r="C5" s="762"/>
      <c r="D5" s="762"/>
      <c r="E5" s="762"/>
      <c r="F5" s="762"/>
      <c r="G5" s="767"/>
      <c r="H5" s="163">
        <f>SUM(D6:D13)</f>
        <v>8</v>
      </c>
      <c r="I5" s="163">
        <f>COUNT(D6:D13)*2</f>
        <v>16</v>
      </c>
      <c r="J5" s="163"/>
      <c r="K5" s="163"/>
      <c r="L5" s="163"/>
      <c r="M5" s="163"/>
      <c r="N5" s="103"/>
      <c r="O5" s="103"/>
      <c r="P5" s="103"/>
    </row>
    <row r="6" spans="1:16" ht="30" x14ac:dyDescent="0.3">
      <c r="A6" s="191" t="s">
        <v>1686</v>
      </c>
      <c r="B6" s="88" t="s">
        <v>191</v>
      </c>
      <c r="C6" s="107" t="s">
        <v>2135</v>
      </c>
      <c r="D6" s="108">
        <v>1</v>
      </c>
      <c r="E6" s="108" t="s">
        <v>388</v>
      </c>
      <c r="F6" s="97"/>
      <c r="G6" s="109"/>
      <c r="H6" s="163"/>
      <c r="I6" s="163"/>
      <c r="J6" s="163"/>
      <c r="K6" s="163"/>
      <c r="L6" s="163"/>
      <c r="M6" s="163"/>
      <c r="N6" s="103"/>
      <c r="O6" s="103"/>
      <c r="P6" s="103"/>
    </row>
    <row r="7" spans="1:16" x14ac:dyDescent="0.3">
      <c r="A7" s="191"/>
      <c r="B7" s="88"/>
      <c r="C7" s="107" t="s">
        <v>2136</v>
      </c>
      <c r="D7" s="108">
        <v>1</v>
      </c>
      <c r="E7" s="108" t="s">
        <v>388</v>
      </c>
      <c r="F7" s="97" t="s">
        <v>2137</v>
      </c>
      <c r="G7" s="109"/>
      <c r="H7" s="163"/>
      <c r="I7" s="163"/>
      <c r="J7" s="163"/>
      <c r="K7" s="163"/>
      <c r="L7" s="163"/>
      <c r="M7" s="163"/>
      <c r="N7" s="103"/>
      <c r="O7" s="103"/>
      <c r="P7" s="103"/>
    </row>
    <row r="8" spans="1:16" ht="45" x14ac:dyDescent="0.3">
      <c r="A8" s="191"/>
      <c r="B8" s="88"/>
      <c r="C8" s="97" t="s">
        <v>2138</v>
      </c>
      <c r="D8" s="108">
        <v>1</v>
      </c>
      <c r="E8" s="108" t="s">
        <v>188</v>
      </c>
      <c r="F8" s="97" t="s">
        <v>2139</v>
      </c>
      <c r="G8" s="109"/>
      <c r="H8" s="163"/>
      <c r="I8" s="163"/>
      <c r="J8" s="163"/>
      <c r="K8" s="163"/>
      <c r="L8" s="163"/>
      <c r="M8" s="163"/>
      <c r="N8" s="103"/>
      <c r="O8" s="103"/>
      <c r="P8" s="103"/>
    </row>
    <row r="9" spans="1:16" x14ac:dyDescent="0.3">
      <c r="A9" s="191"/>
      <c r="B9" s="88"/>
      <c r="C9" s="97" t="s">
        <v>2140</v>
      </c>
      <c r="D9" s="108">
        <v>1</v>
      </c>
      <c r="E9" s="108" t="s">
        <v>188</v>
      </c>
      <c r="F9" s="97" t="s">
        <v>2141</v>
      </c>
      <c r="G9" s="109"/>
      <c r="H9" s="163"/>
      <c r="I9" s="163"/>
      <c r="J9" s="163"/>
      <c r="K9" s="163"/>
      <c r="L9" s="163"/>
      <c r="M9" s="163"/>
      <c r="N9" s="103"/>
      <c r="O9" s="103"/>
      <c r="P9" s="103"/>
    </row>
    <row r="10" spans="1:16" ht="30" x14ac:dyDescent="0.3">
      <c r="A10" s="191"/>
      <c r="B10" s="88"/>
      <c r="C10" s="97" t="s">
        <v>2142</v>
      </c>
      <c r="D10" s="108">
        <v>1</v>
      </c>
      <c r="E10" s="108" t="s">
        <v>188</v>
      </c>
      <c r="F10" s="97" t="s">
        <v>2143</v>
      </c>
      <c r="G10" s="109"/>
      <c r="H10" s="163"/>
      <c r="I10" s="163"/>
      <c r="J10" s="163"/>
      <c r="K10" s="163"/>
      <c r="L10" s="163"/>
      <c r="M10" s="163"/>
      <c r="N10" s="103"/>
      <c r="O10" s="103"/>
      <c r="P10" s="103"/>
    </row>
    <row r="11" spans="1:16" ht="30" x14ac:dyDescent="0.3">
      <c r="A11" s="191"/>
      <c r="B11" s="88"/>
      <c r="C11" s="97" t="s">
        <v>2144</v>
      </c>
      <c r="D11" s="108">
        <v>1</v>
      </c>
      <c r="E11" s="108" t="s">
        <v>188</v>
      </c>
      <c r="F11" s="97" t="s">
        <v>2145</v>
      </c>
      <c r="G11" s="109"/>
      <c r="H11" s="163"/>
      <c r="I11" s="163"/>
      <c r="J11" s="163"/>
      <c r="K11" s="163"/>
      <c r="L11" s="163"/>
      <c r="M11" s="163"/>
      <c r="N11" s="103"/>
      <c r="O11" s="103"/>
      <c r="P11" s="103"/>
    </row>
    <row r="12" spans="1:16" x14ac:dyDescent="0.3">
      <c r="A12" s="191"/>
      <c r="B12" s="88"/>
      <c r="C12" s="97" t="s">
        <v>2146</v>
      </c>
      <c r="D12" s="108">
        <v>1</v>
      </c>
      <c r="E12" s="108" t="s">
        <v>188</v>
      </c>
      <c r="F12" s="97" t="s">
        <v>2147</v>
      </c>
      <c r="G12" s="109"/>
      <c r="H12" s="163"/>
      <c r="I12" s="163"/>
      <c r="J12" s="163"/>
      <c r="K12" s="163"/>
      <c r="L12" s="163"/>
      <c r="M12" s="163"/>
      <c r="N12" s="103"/>
      <c r="O12" s="103"/>
      <c r="P12" s="103"/>
    </row>
    <row r="13" spans="1:16" x14ac:dyDescent="0.3">
      <c r="A13" s="191"/>
      <c r="B13" s="88"/>
      <c r="C13" s="97" t="s">
        <v>2148</v>
      </c>
      <c r="D13" s="108">
        <v>1</v>
      </c>
      <c r="E13" s="108" t="s">
        <v>188</v>
      </c>
      <c r="F13" s="97"/>
      <c r="G13" s="109"/>
      <c r="H13" s="163"/>
      <c r="I13" s="163"/>
      <c r="J13" s="163"/>
      <c r="K13" s="163"/>
      <c r="L13" s="163"/>
      <c r="M13" s="163"/>
      <c r="N13" s="103"/>
      <c r="O13" s="103"/>
      <c r="P13" s="103"/>
    </row>
    <row r="14" spans="1:16" x14ac:dyDescent="0.3">
      <c r="A14" s="191" t="s">
        <v>22</v>
      </c>
      <c r="B14" s="766" t="s">
        <v>1089</v>
      </c>
      <c r="C14" s="762"/>
      <c r="D14" s="762"/>
      <c r="E14" s="762"/>
      <c r="F14" s="762"/>
      <c r="G14" s="767"/>
      <c r="H14" s="163">
        <f>SUM(D15:D19)</f>
        <v>5</v>
      </c>
      <c r="I14" s="163">
        <f>COUNT(D15:D19)*2</f>
        <v>10</v>
      </c>
      <c r="J14" s="163"/>
      <c r="K14" s="163"/>
      <c r="L14" s="163"/>
      <c r="M14" s="163"/>
      <c r="N14" s="103"/>
      <c r="O14" s="103"/>
      <c r="P14" s="103"/>
    </row>
    <row r="15" spans="1:16" ht="45" x14ac:dyDescent="0.3">
      <c r="A15" s="191" t="s">
        <v>1090</v>
      </c>
      <c r="B15" s="88" t="s">
        <v>1091</v>
      </c>
      <c r="C15" s="97" t="s">
        <v>2149</v>
      </c>
      <c r="D15" s="111">
        <v>1</v>
      </c>
      <c r="E15" s="111" t="s">
        <v>188</v>
      </c>
      <c r="F15" s="110"/>
      <c r="G15" s="109"/>
      <c r="H15" s="163"/>
      <c r="I15" s="163"/>
      <c r="J15" s="163"/>
      <c r="K15" s="163"/>
      <c r="L15" s="163"/>
      <c r="M15" s="163"/>
      <c r="N15" s="103"/>
      <c r="O15" s="103"/>
      <c r="P15" s="103"/>
    </row>
    <row r="16" spans="1:16" ht="30" x14ac:dyDescent="0.3">
      <c r="A16" s="191"/>
      <c r="B16" s="88"/>
      <c r="C16" s="97" t="s">
        <v>2150</v>
      </c>
      <c r="D16" s="111">
        <v>1</v>
      </c>
      <c r="E16" s="111" t="s">
        <v>188</v>
      </c>
      <c r="F16" s="97" t="s">
        <v>2151</v>
      </c>
      <c r="G16" s="109"/>
      <c r="H16" s="163"/>
      <c r="I16" s="163"/>
      <c r="J16" s="163"/>
      <c r="K16" s="163"/>
      <c r="L16" s="163"/>
      <c r="M16" s="163"/>
      <c r="N16" s="103"/>
      <c r="O16" s="103"/>
      <c r="P16" s="103"/>
    </row>
    <row r="17" spans="1:16" ht="45" x14ac:dyDescent="0.3">
      <c r="A17" s="191" t="s">
        <v>1094</v>
      </c>
      <c r="B17" s="88" t="s">
        <v>4076</v>
      </c>
      <c r="C17" s="97" t="s">
        <v>2152</v>
      </c>
      <c r="D17" s="111">
        <v>1</v>
      </c>
      <c r="E17" s="111" t="s">
        <v>188</v>
      </c>
      <c r="F17" s="109"/>
      <c r="G17" s="109"/>
      <c r="H17" s="163"/>
      <c r="I17" s="163"/>
      <c r="J17" s="163"/>
      <c r="K17" s="163"/>
      <c r="L17" s="163"/>
      <c r="M17" s="163"/>
      <c r="N17" s="103"/>
      <c r="O17" s="103"/>
      <c r="P17" s="103"/>
    </row>
    <row r="18" spans="1:16" ht="45" x14ac:dyDescent="0.3">
      <c r="A18" s="191" t="s">
        <v>2153</v>
      </c>
      <c r="B18" s="88" t="s">
        <v>1097</v>
      </c>
      <c r="C18" s="97" t="s">
        <v>2154</v>
      </c>
      <c r="D18" s="111">
        <v>1</v>
      </c>
      <c r="E18" s="111" t="s">
        <v>188</v>
      </c>
      <c r="F18" s="109"/>
      <c r="G18" s="109"/>
      <c r="H18" s="163"/>
      <c r="I18" s="163"/>
      <c r="J18" s="163"/>
      <c r="K18" s="163"/>
      <c r="L18" s="163"/>
      <c r="M18" s="163"/>
      <c r="N18" s="103"/>
      <c r="O18" s="103"/>
      <c r="P18" s="103"/>
    </row>
    <row r="19" spans="1:16" ht="45" x14ac:dyDescent="0.3">
      <c r="A19" s="191" t="s">
        <v>1118</v>
      </c>
      <c r="B19" s="88" t="s">
        <v>4399</v>
      </c>
      <c r="C19" s="97" t="s">
        <v>2155</v>
      </c>
      <c r="D19" s="111">
        <v>1</v>
      </c>
      <c r="E19" s="108" t="s">
        <v>388</v>
      </c>
      <c r="F19" s="109"/>
      <c r="G19" s="112"/>
      <c r="H19" s="163"/>
      <c r="I19" s="163"/>
      <c r="J19" s="163"/>
      <c r="K19" s="163"/>
      <c r="L19" s="163"/>
      <c r="M19" s="163"/>
      <c r="N19" s="103"/>
      <c r="O19" s="103"/>
      <c r="P19" s="103"/>
    </row>
    <row r="20" spans="1:16" x14ac:dyDescent="0.3">
      <c r="A20" s="191" t="s">
        <v>25</v>
      </c>
      <c r="B20" s="766" t="s">
        <v>26</v>
      </c>
      <c r="C20" s="762"/>
      <c r="D20" s="762"/>
      <c r="E20" s="762"/>
      <c r="F20" s="762"/>
      <c r="G20" s="767"/>
      <c r="H20" s="163">
        <f>SUM(D21)</f>
        <v>1</v>
      </c>
      <c r="I20" s="163">
        <f>COUNT(D21)*2</f>
        <v>2</v>
      </c>
      <c r="J20" s="163"/>
      <c r="K20" s="163"/>
      <c r="L20" s="163"/>
      <c r="M20" s="163"/>
      <c r="N20" s="103"/>
      <c r="O20" s="103"/>
      <c r="P20" s="103"/>
    </row>
    <row r="21" spans="1:16" ht="60" x14ac:dyDescent="0.3">
      <c r="A21" s="191" t="s">
        <v>2156</v>
      </c>
      <c r="B21" s="88" t="s">
        <v>209</v>
      </c>
      <c r="C21" s="97" t="s">
        <v>2157</v>
      </c>
      <c r="D21" s="108">
        <v>1</v>
      </c>
      <c r="E21" s="108" t="s">
        <v>388</v>
      </c>
      <c r="F21" s="109"/>
      <c r="G21" s="109"/>
      <c r="H21" s="163"/>
      <c r="I21" s="163"/>
      <c r="J21" s="163"/>
      <c r="K21" s="163"/>
      <c r="L21" s="163"/>
      <c r="M21" s="163"/>
      <c r="N21" s="103"/>
      <c r="O21" s="103"/>
      <c r="P21" s="103"/>
    </row>
    <row r="22" spans="1:16" x14ac:dyDescent="0.3">
      <c r="A22" s="195"/>
      <c r="B22" s="763" t="s">
        <v>212</v>
      </c>
      <c r="C22" s="764"/>
      <c r="D22" s="764"/>
      <c r="E22" s="764"/>
      <c r="F22" s="764"/>
      <c r="G22" s="765"/>
      <c r="H22" s="163">
        <f t="shared" ref="H22:I22" si="1">H23+H30+H33+H37+H40</f>
        <v>18</v>
      </c>
      <c r="I22" s="163">
        <f t="shared" si="1"/>
        <v>36</v>
      </c>
      <c r="J22" s="163"/>
      <c r="K22" s="163"/>
      <c r="L22" s="163"/>
      <c r="M22" s="163"/>
      <c r="N22" s="103"/>
      <c r="O22" s="103"/>
      <c r="P22" s="103"/>
    </row>
    <row r="23" spans="1:16" x14ac:dyDescent="0.3">
      <c r="A23" s="191" t="s">
        <v>28</v>
      </c>
      <c r="B23" s="768" t="s">
        <v>214</v>
      </c>
      <c r="C23" s="762"/>
      <c r="D23" s="762"/>
      <c r="E23" s="762"/>
      <c r="F23" s="762"/>
      <c r="G23" s="767"/>
      <c r="H23" s="163">
        <f>SUM(D24:D29)</f>
        <v>6</v>
      </c>
      <c r="I23" s="163">
        <f>COUNT(D24:D29)*2</f>
        <v>12</v>
      </c>
      <c r="J23" s="163"/>
      <c r="K23" s="163"/>
      <c r="L23" s="163"/>
      <c r="M23" s="163"/>
      <c r="N23" s="103"/>
      <c r="O23" s="103"/>
      <c r="P23" s="103"/>
    </row>
    <row r="24" spans="1:16" ht="30" x14ac:dyDescent="0.3">
      <c r="A24" s="191" t="s">
        <v>1129</v>
      </c>
      <c r="B24" s="90" t="s">
        <v>216</v>
      </c>
      <c r="C24" s="92" t="s">
        <v>2158</v>
      </c>
      <c r="D24" s="108">
        <v>1</v>
      </c>
      <c r="E24" s="108" t="s">
        <v>218</v>
      </c>
      <c r="F24" s="88" t="s">
        <v>2159</v>
      </c>
      <c r="G24" s="109"/>
      <c r="H24" s="163"/>
      <c r="I24" s="163"/>
      <c r="J24" s="163"/>
      <c r="K24" s="163"/>
      <c r="L24" s="163"/>
      <c r="M24" s="163"/>
      <c r="N24" s="103"/>
      <c r="O24" s="103"/>
      <c r="P24" s="103"/>
    </row>
    <row r="25" spans="1:16" ht="45" x14ac:dyDescent="0.3">
      <c r="A25" s="191" t="s">
        <v>1133</v>
      </c>
      <c r="B25" s="90" t="s">
        <v>224</v>
      </c>
      <c r="C25" s="88" t="s">
        <v>2160</v>
      </c>
      <c r="D25" s="108">
        <v>1</v>
      </c>
      <c r="E25" s="108" t="s">
        <v>218</v>
      </c>
      <c r="F25" s="109"/>
      <c r="G25" s="109"/>
      <c r="H25" s="163"/>
      <c r="I25" s="163"/>
      <c r="J25" s="163"/>
      <c r="K25" s="163"/>
      <c r="L25" s="163"/>
      <c r="M25" s="163"/>
      <c r="N25" s="103"/>
      <c r="O25" s="103"/>
      <c r="P25" s="103"/>
    </row>
    <row r="26" spans="1:16" ht="30" x14ac:dyDescent="0.3">
      <c r="A26" s="191"/>
      <c r="B26" s="90"/>
      <c r="C26" s="88" t="s">
        <v>2161</v>
      </c>
      <c r="D26" s="108">
        <v>1</v>
      </c>
      <c r="E26" s="108" t="s">
        <v>218</v>
      </c>
      <c r="F26" s="109"/>
      <c r="G26" s="109"/>
      <c r="H26" s="163"/>
      <c r="I26" s="163"/>
      <c r="J26" s="163"/>
      <c r="K26" s="163"/>
      <c r="L26" s="163"/>
      <c r="M26" s="163"/>
      <c r="N26" s="103"/>
      <c r="O26" s="103"/>
      <c r="P26" s="103"/>
    </row>
    <row r="27" spans="1:16" ht="30" x14ac:dyDescent="0.3">
      <c r="A27" s="191" t="s">
        <v>1142</v>
      </c>
      <c r="B27" s="90" t="s">
        <v>1143</v>
      </c>
      <c r="C27" s="92" t="s">
        <v>2162</v>
      </c>
      <c r="D27" s="108">
        <v>1</v>
      </c>
      <c r="E27" s="108" t="s">
        <v>218</v>
      </c>
      <c r="F27" s="109"/>
      <c r="G27" s="109"/>
      <c r="H27" s="163"/>
      <c r="I27" s="163"/>
      <c r="J27" s="163"/>
      <c r="K27" s="163"/>
      <c r="L27" s="163"/>
      <c r="M27" s="163"/>
      <c r="N27" s="103"/>
      <c r="O27" s="103"/>
      <c r="P27" s="103"/>
    </row>
    <row r="28" spans="1:16" ht="30" x14ac:dyDescent="0.3">
      <c r="A28" s="191" t="s">
        <v>1148</v>
      </c>
      <c r="B28" s="90" t="s">
        <v>230</v>
      </c>
      <c r="C28" s="92" t="s">
        <v>231</v>
      </c>
      <c r="D28" s="108">
        <v>1</v>
      </c>
      <c r="E28" s="108" t="s">
        <v>218</v>
      </c>
      <c r="F28" s="109"/>
      <c r="G28" s="109"/>
      <c r="H28" s="163"/>
      <c r="I28" s="163"/>
      <c r="J28" s="163"/>
      <c r="K28" s="163"/>
      <c r="L28" s="163"/>
      <c r="M28" s="163"/>
      <c r="N28" s="103"/>
      <c r="O28" s="103"/>
      <c r="P28" s="103"/>
    </row>
    <row r="29" spans="1:16" ht="45" x14ac:dyDescent="0.3">
      <c r="A29" s="191" t="s">
        <v>232</v>
      </c>
      <c r="B29" s="90" t="s">
        <v>233</v>
      </c>
      <c r="C29" s="92" t="s">
        <v>2163</v>
      </c>
      <c r="D29" s="108">
        <v>1</v>
      </c>
      <c r="E29" s="108" t="s">
        <v>218</v>
      </c>
      <c r="F29" s="109"/>
      <c r="G29" s="109"/>
      <c r="H29" s="163"/>
      <c r="I29" s="163"/>
      <c r="J29" s="163"/>
      <c r="K29" s="163"/>
      <c r="L29" s="163"/>
      <c r="M29" s="163"/>
      <c r="N29" s="103"/>
      <c r="O29" s="103"/>
      <c r="P29" s="103"/>
    </row>
    <row r="30" spans="1:16" ht="40.5" customHeight="1" x14ac:dyDescent="0.3">
      <c r="A30" s="191" t="s">
        <v>30</v>
      </c>
      <c r="B30" s="768" t="s">
        <v>4550</v>
      </c>
      <c r="C30" s="762"/>
      <c r="D30" s="762"/>
      <c r="E30" s="762"/>
      <c r="F30" s="762"/>
      <c r="G30" s="767"/>
      <c r="H30" s="163">
        <f>SUM(D31:D32)</f>
        <v>2</v>
      </c>
      <c r="I30" s="163">
        <f>COUNT(D31:D32)*2</f>
        <v>4</v>
      </c>
      <c r="J30" s="163"/>
      <c r="K30" s="163"/>
      <c r="L30" s="163"/>
      <c r="M30" s="163"/>
      <c r="N30" s="103"/>
      <c r="O30" s="103"/>
      <c r="P30" s="103"/>
    </row>
    <row r="31" spans="1:16" ht="30" x14ac:dyDescent="0.3">
      <c r="A31" s="191" t="s">
        <v>1153</v>
      </c>
      <c r="B31" s="88" t="s">
        <v>238</v>
      </c>
      <c r="C31" s="88" t="s">
        <v>2164</v>
      </c>
      <c r="D31" s="108">
        <v>1</v>
      </c>
      <c r="E31" s="108" t="s">
        <v>218</v>
      </c>
      <c r="F31" s="109"/>
      <c r="G31" s="109"/>
      <c r="H31" s="163"/>
      <c r="I31" s="163"/>
      <c r="J31" s="163"/>
      <c r="K31" s="163"/>
      <c r="L31" s="163"/>
      <c r="M31" s="163"/>
      <c r="N31" s="103"/>
      <c r="O31" s="103"/>
      <c r="P31" s="103"/>
    </row>
    <row r="32" spans="1:16" ht="45" x14ac:dyDescent="0.3">
      <c r="A32" s="191" t="s">
        <v>1158</v>
      </c>
      <c r="B32" s="91" t="s">
        <v>1159</v>
      </c>
      <c r="C32" s="88" t="s">
        <v>2165</v>
      </c>
      <c r="D32" s="108">
        <v>1</v>
      </c>
      <c r="E32" s="108" t="s">
        <v>218</v>
      </c>
      <c r="F32" s="109"/>
      <c r="G32" s="109"/>
      <c r="H32" s="163"/>
      <c r="I32" s="163"/>
      <c r="J32" s="163"/>
      <c r="K32" s="163"/>
      <c r="L32" s="163"/>
      <c r="M32" s="163"/>
      <c r="N32" s="103"/>
      <c r="O32" s="103"/>
      <c r="P32" s="103"/>
    </row>
    <row r="33" spans="1:16" x14ac:dyDescent="0.3">
      <c r="A33" s="191" t="s">
        <v>31</v>
      </c>
      <c r="B33" s="768" t="s">
        <v>256</v>
      </c>
      <c r="C33" s="762"/>
      <c r="D33" s="762"/>
      <c r="E33" s="762"/>
      <c r="F33" s="762"/>
      <c r="G33" s="767"/>
      <c r="H33" s="163">
        <f>SUM(D34:D36)</f>
        <v>3</v>
      </c>
      <c r="I33" s="163">
        <f>COUNT(D34:D36)*2</f>
        <v>6</v>
      </c>
      <c r="J33" s="163"/>
      <c r="K33" s="163"/>
      <c r="L33" s="163"/>
      <c r="M33" s="163"/>
      <c r="N33" s="103"/>
      <c r="O33" s="103"/>
      <c r="P33" s="103"/>
    </row>
    <row r="34" spans="1:16" ht="30" x14ac:dyDescent="0.3">
      <c r="A34" s="191" t="s">
        <v>1167</v>
      </c>
      <c r="B34" s="88" t="s">
        <v>262</v>
      </c>
      <c r="C34" s="88" t="s">
        <v>2166</v>
      </c>
      <c r="D34" s="108">
        <v>1</v>
      </c>
      <c r="E34" s="108" t="s">
        <v>153</v>
      </c>
      <c r="F34" s="88" t="s">
        <v>2167</v>
      </c>
      <c r="G34" s="109"/>
      <c r="H34" s="163"/>
      <c r="I34" s="163"/>
      <c r="J34" s="163"/>
      <c r="K34" s="163"/>
      <c r="L34" s="163"/>
      <c r="M34" s="163"/>
      <c r="N34" s="103"/>
      <c r="O34" s="103"/>
      <c r="P34" s="103"/>
    </row>
    <row r="35" spans="1:16" ht="45" x14ac:dyDescent="0.3">
      <c r="A35" s="191" t="s">
        <v>1169</v>
      </c>
      <c r="B35" s="88" t="s">
        <v>266</v>
      </c>
      <c r="C35" s="88" t="s">
        <v>267</v>
      </c>
      <c r="D35" s="108">
        <v>1</v>
      </c>
      <c r="E35" s="108" t="s">
        <v>519</v>
      </c>
      <c r="F35" s="109"/>
      <c r="G35" s="109"/>
      <c r="H35" s="163"/>
      <c r="I35" s="163"/>
      <c r="J35" s="163"/>
      <c r="K35" s="163"/>
      <c r="L35" s="163"/>
      <c r="M35" s="163"/>
      <c r="N35" s="103"/>
      <c r="O35" s="103"/>
      <c r="P35" s="103"/>
    </row>
    <row r="36" spans="1:16" ht="75" x14ac:dyDescent="0.3">
      <c r="A36" s="191" t="s">
        <v>1172</v>
      </c>
      <c r="B36" s="88" t="s">
        <v>270</v>
      </c>
      <c r="C36" s="92" t="s">
        <v>2168</v>
      </c>
      <c r="D36" s="108">
        <v>1</v>
      </c>
      <c r="E36" s="108" t="s">
        <v>153</v>
      </c>
      <c r="F36" s="109"/>
      <c r="G36" s="109"/>
      <c r="H36" s="163"/>
      <c r="I36" s="163"/>
      <c r="J36" s="163"/>
      <c r="K36" s="163"/>
      <c r="L36" s="163"/>
      <c r="M36" s="163"/>
      <c r="N36" s="103"/>
      <c r="O36" s="103"/>
      <c r="P36" s="103"/>
    </row>
    <row r="37" spans="1:16" x14ac:dyDescent="0.3">
      <c r="A37" s="191" t="s">
        <v>33</v>
      </c>
      <c r="B37" s="768" t="s">
        <v>34</v>
      </c>
      <c r="C37" s="762"/>
      <c r="D37" s="762"/>
      <c r="E37" s="762"/>
      <c r="F37" s="762"/>
      <c r="G37" s="767"/>
      <c r="H37" s="163">
        <f>SUM(D38:D39)</f>
        <v>2</v>
      </c>
      <c r="I37" s="163">
        <f>COUNT(D38:D39)*2</f>
        <v>4</v>
      </c>
      <c r="J37" s="163"/>
      <c r="K37" s="163"/>
      <c r="L37" s="163"/>
      <c r="M37" s="163"/>
      <c r="N37" s="103"/>
      <c r="O37" s="103"/>
      <c r="P37" s="103"/>
    </row>
    <row r="38" spans="1:16" ht="45" x14ac:dyDescent="0.3">
      <c r="A38" s="191" t="s">
        <v>1176</v>
      </c>
      <c r="B38" s="88" t="s">
        <v>274</v>
      </c>
      <c r="C38" s="92" t="s">
        <v>2169</v>
      </c>
      <c r="D38" s="108">
        <v>1</v>
      </c>
      <c r="E38" s="108" t="s">
        <v>176</v>
      </c>
      <c r="F38" s="92" t="s">
        <v>2170</v>
      </c>
      <c r="G38" s="109"/>
      <c r="H38" s="163"/>
      <c r="I38" s="163"/>
      <c r="J38" s="163"/>
      <c r="K38" s="163"/>
      <c r="L38" s="163"/>
      <c r="M38" s="163"/>
      <c r="N38" s="103"/>
      <c r="O38" s="103"/>
      <c r="P38" s="103"/>
    </row>
    <row r="39" spans="1:16" ht="45" x14ac:dyDescent="0.3">
      <c r="A39" s="191" t="s">
        <v>1183</v>
      </c>
      <c r="B39" s="88" t="s">
        <v>285</v>
      </c>
      <c r="C39" s="92" t="s">
        <v>2171</v>
      </c>
      <c r="D39" s="108">
        <v>1</v>
      </c>
      <c r="E39" s="108" t="s">
        <v>1200</v>
      </c>
      <c r="F39" s="109"/>
      <c r="G39" s="109"/>
      <c r="H39" s="163"/>
      <c r="I39" s="163"/>
      <c r="J39" s="163"/>
      <c r="K39" s="163"/>
      <c r="L39" s="163"/>
      <c r="M39" s="163"/>
      <c r="N39" s="103"/>
      <c r="O39" s="103"/>
      <c r="P39" s="103"/>
    </row>
    <row r="40" spans="1:16" x14ac:dyDescent="0.3">
      <c r="A40" s="191" t="s">
        <v>35</v>
      </c>
      <c r="B40" s="768" t="s">
        <v>2172</v>
      </c>
      <c r="C40" s="762"/>
      <c r="D40" s="762"/>
      <c r="E40" s="762"/>
      <c r="F40" s="762"/>
      <c r="G40" s="767"/>
      <c r="H40" s="163">
        <f>SUM(D41:D45)</f>
        <v>5</v>
      </c>
      <c r="I40" s="163">
        <f>COUNT(D41:D45)*2</f>
        <v>10</v>
      </c>
      <c r="J40" s="163"/>
      <c r="K40" s="163"/>
      <c r="L40" s="163"/>
      <c r="M40" s="163"/>
      <c r="N40" s="103"/>
      <c r="O40" s="103"/>
      <c r="P40" s="103"/>
    </row>
    <row r="41" spans="1:16" ht="60" x14ac:dyDescent="0.3">
      <c r="A41" s="191" t="s">
        <v>294</v>
      </c>
      <c r="B41" s="88" t="s">
        <v>295</v>
      </c>
      <c r="C41" s="92" t="s">
        <v>2173</v>
      </c>
      <c r="D41" s="108">
        <v>1</v>
      </c>
      <c r="E41" s="108" t="s">
        <v>297</v>
      </c>
      <c r="F41" s="109"/>
      <c r="G41" s="109"/>
      <c r="H41" s="163"/>
      <c r="I41" s="163"/>
      <c r="J41" s="163"/>
      <c r="K41" s="163"/>
      <c r="L41" s="163"/>
      <c r="M41" s="163"/>
      <c r="N41" s="103"/>
      <c r="O41" s="103"/>
      <c r="P41" s="103"/>
    </row>
    <row r="42" spans="1:16" ht="45" x14ac:dyDescent="0.3">
      <c r="A42" s="191" t="s">
        <v>1192</v>
      </c>
      <c r="B42" s="88" t="s">
        <v>299</v>
      </c>
      <c r="C42" s="88" t="s">
        <v>2174</v>
      </c>
      <c r="D42" s="108">
        <v>1</v>
      </c>
      <c r="E42" s="108" t="s">
        <v>297</v>
      </c>
      <c r="F42" s="109"/>
      <c r="G42" s="109"/>
      <c r="H42" s="163"/>
      <c r="I42" s="163"/>
      <c r="J42" s="163"/>
      <c r="K42" s="163"/>
      <c r="L42" s="163"/>
      <c r="M42" s="163"/>
      <c r="N42" s="103"/>
      <c r="O42" s="103"/>
      <c r="P42" s="103"/>
    </row>
    <row r="43" spans="1:16" ht="45" x14ac:dyDescent="0.3">
      <c r="A43" s="191" t="s">
        <v>1195</v>
      </c>
      <c r="B43" s="88" t="s">
        <v>302</v>
      </c>
      <c r="C43" s="88" t="s">
        <v>2175</v>
      </c>
      <c r="D43" s="108">
        <v>1</v>
      </c>
      <c r="E43" s="108" t="s">
        <v>297</v>
      </c>
      <c r="F43" s="109"/>
      <c r="G43" s="109"/>
      <c r="H43" s="163"/>
      <c r="I43" s="163"/>
      <c r="J43" s="163"/>
      <c r="K43" s="163"/>
      <c r="L43" s="163"/>
      <c r="M43" s="163"/>
      <c r="N43" s="103"/>
      <c r="O43" s="103"/>
      <c r="P43" s="103"/>
    </row>
    <row r="44" spans="1:16" ht="60" x14ac:dyDescent="0.3">
      <c r="A44" s="191" t="s">
        <v>1197</v>
      </c>
      <c r="B44" s="88" t="s">
        <v>2176</v>
      </c>
      <c r="C44" s="92" t="s">
        <v>2177</v>
      </c>
      <c r="D44" s="108">
        <v>1</v>
      </c>
      <c r="E44" s="108" t="s">
        <v>1200</v>
      </c>
      <c r="F44" s="109"/>
      <c r="G44" s="109"/>
      <c r="H44" s="163"/>
      <c r="I44" s="163"/>
      <c r="J44" s="163"/>
      <c r="K44" s="163"/>
      <c r="L44" s="163"/>
      <c r="M44" s="163"/>
      <c r="N44" s="103"/>
      <c r="O44" s="103"/>
      <c r="P44" s="103"/>
    </row>
    <row r="45" spans="1:16" ht="60" x14ac:dyDescent="0.3">
      <c r="A45" s="191" t="s">
        <v>1201</v>
      </c>
      <c r="B45" s="88" t="s">
        <v>1202</v>
      </c>
      <c r="C45" s="92" t="s">
        <v>2178</v>
      </c>
      <c r="D45" s="108">
        <v>1</v>
      </c>
      <c r="E45" s="108" t="s">
        <v>1200</v>
      </c>
      <c r="F45" s="109"/>
      <c r="G45" s="109"/>
      <c r="H45" s="163"/>
      <c r="I45" s="163"/>
      <c r="J45" s="163"/>
      <c r="K45" s="163"/>
      <c r="L45" s="163"/>
      <c r="M45" s="163"/>
      <c r="N45" s="103"/>
      <c r="O45" s="103"/>
      <c r="P45" s="103"/>
    </row>
    <row r="46" spans="1:16" x14ac:dyDescent="0.3">
      <c r="A46" s="195"/>
      <c r="B46" s="763" t="s">
        <v>304</v>
      </c>
      <c r="C46" s="764"/>
      <c r="D46" s="764"/>
      <c r="E46" s="764"/>
      <c r="F46" s="764"/>
      <c r="G46" s="765"/>
      <c r="H46" s="163">
        <f>H47+H58+H65+H70+H72+H76+H86</f>
        <v>44</v>
      </c>
      <c r="I46" s="163">
        <f>I47+I58+I65+I70+I72+I76+I86</f>
        <v>88</v>
      </c>
      <c r="J46" s="163"/>
      <c r="K46" s="163"/>
      <c r="L46" s="163"/>
      <c r="M46" s="163"/>
      <c r="N46" s="103"/>
      <c r="O46" s="103"/>
      <c r="P46" s="103"/>
    </row>
    <row r="47" spans="1:16" x14ac:dyDescent="0.3">
      <c r="A47" s="191" t="s">
        <v>38</v>
      </c>
      <c r="B47" s="766" t="s">
        <v>39</v>
      </c>
      <c r="C47" s="762"/>
      <c r="D47" s="762"/>
      <c r="E47" s="762"/>
      <c r="F47" s="762"/>
      <c r="G47" s="767"/>
      <c r="H47" s="163">
        <f>SUM(D48:D57)</f>
        <v>10</v>
      </c>
      <c r="I47" s="163">
        <f>COUNT(D48:D57)*2</f>
        <v>20</v>
      </c>
      <c r="J47" s="163"/>
      <c r="K47" s="163"/>
      <c r="L47" s="163"/>
      <c r="M47" s="163"/>
      <c r="N47" s="103"/>
      <c r="O47" s="103"/>
      <c r="P47" s="103"/>
    </row>
    <row r="48" spans="1:16" ht="45" x14ac:dyDescent="0.3">
      <c r="A48" s="191" t="s">
        <v>1204</v>
      </c>
      <c r="B48" s="92" t="s">
        <v>307</v>
      </c>
      <c r="C48" s="97" t="s">
        <v>2179</v>
      </c>
      <c r="D48" s="108">
        <v>1</v>
      </c>
      <c r="E48" s="108" t="s">
        <v>218</v>
      </c>
      <c r="F48" s="88" t="s">
        <v>2180</v>
      </c>
      <c r="G48" s="109"/>
      <c r="H48" s="163"/>
      <c r="I48" s="163"/>
      <c r="J48" s="163"/>
      <c r="K48" s="163"/>
      <c r="L48" s="163"/>
      <c r="M48" s="163"/>
      <c r="N48" s="103"/>
      <c r="O48" s="103"/>
      <c r="P48" s="103"/>
    </row>
    <row r="49" spans="1:16" ht="30" x14ac:dyDescent="0.3">
      <c r="A49" s="191" t="s">
        <v>1209</v>
      </c>
      <c r="B49" s="93" t="s">
        <v>310</v>
      </c>
      <c r="C49" s="88" t="s">
        <v>2181</v>
      </c>
      <c r="D49" s="108">
        <v>1</v>
      </c>
      <c r="E49" s="108" t="s">
        <v>218</v>
      </c>
      <c r="F49" s="109"/>
      <c r="G49" s="109"/>
      <c r="H49" s="163"/>
      <c r="I49" s="163"/>
      <c r="J49" s="163"/>
      <c r="K49" s="163"/>
      <c r="L49" s="163"/>
      <c r="M49" s="163"/>
      <c r="N49" s="103"/>
      <c r="O49" s="103"/>
      <c r="P49" s="103"/>
    </row>
    <row r="50" spans="1:16" x14ac:dyDescent="0.3">
      <c r="A50" s="191"/>
      <c r="B50" s="93"/>
      <c r="C50" s="97" t="s">
        <v>313</v>
      </c>
      <c r="D50" s="108">
        <v>1</v>
      </c>
      <c r="E50" s="108" t="s">
        <v>218</v>
      </c>
      <c r="F50" s="109"/>
      <c r="G50" s="109"/>
      <c r="H50" s="163"/>
      <c r="I50" s="163"/>
      <c r="J50" s="163"/>
      <c r="K50" s="163"/>
      <c r="L50" s="163"/>
      <c r="M50" s="163"/>
      <c r="N50" s="103"/>
      <c r="O50" s="103"/>
      <c r="P50" s="103"/>
    </row>
    <row r="51" spans="1:16" ht="30" x14ac:dyDescent="0.3">
      <c r="A51" s="191"/>
      <c r="B51" s="93"/>
      <c r="C51" s="97" t="s">
        <v>2182</v>
      </c>
      <c r="D51" s="108">
        <v>1</v>
      </c>
      <c r="E51" s="108" t="s">
        <v>218</v>
      </c>
      <c r="F51" s="109"/>
      <c r="G51" s="109"/>
      <c r="H51" s="163"/>
      <c r="I51" s="163"/>
      <c r="J51" s="163"/>
      <c r="K51" s="163"/>
      <c r="L51" s="163"/>
      <c r="M51" s="163"/>
      <c r="N51" s="103"/>
      <c r="O51" s="103"/>
      <c r="P51" s="103"/>
    </row>
    <row r="52" spans="1:16" ht="30" x14ac:dyDescent="0.3">
      <c r="A52" s="191" t="s">
        <v>2183</v>
      </c>
      <c r="B52" s="92" t="s">
        <v>316</v>
      </c>
      <c r="C52" s="97" t="s">
        <v>2184</v>
      </c>
      <c r="D52" s="108">
        <v>1</v>
      </c>
      <c r="E52" s="108" t="s">
        <v>218</v>
      </c>
      <c r="F52" s="109"/>
      <c r="G52" s="109"/>
      <c r="H52" s="163"/>
      <c r="I52" s="163"/>
      <c r="J52" s="163"/>
      <c r="K52" s="163"/>
      <c r="L52" s="163"/>
      <c r="M52" s="163"/>
      <c r="N52" s="103"/>
      <c r="O52" s="103"/>
      <c r="P52" s="103"/>
    </row>
    <row r="53" spans="1:16" x14ac:dyDescent="0.3">
      <c r="A53" s="191"/>
      <c r="B53" s="92"/>
      <c r="C53" s="97" t="s">
        <v>2185</v>
      </c>
      <c r="D53" s="108">
        <v>1</v>
      </c>
      <c r="E53" s="108" t="s">
        <v>218</v>
      </c>
      <c r="F53" s="109"/>
      <c r="G53" s="109"/>
      <c r="H53" s="163"/>
      <c r="I53" s="163"/>
      <c r="J53" s="163"/>
      <c r="K53" s="163"/>
      <c r="L53" s="163"/>
      <c r="M53" s="163"/>
      <c r="N53" s="103"/>
      <c r="O53" s="103"/>
      <c r="P53" s="103"/>
    </row>
    <row r="54" spans="1:16" x14ac:dyDescent="0.3">
      <c r="A54" s="191"/>
      <c r="B54" s="92"/>
      <c r="C54" s="97" t="s">
        <v>2186</v>
      </c>
      <c r="D54" s="108">
        <v>1</v>
      </c>
      <c r="E54" s="108" t="s">
        <v>218</v>
      </c>
      <c r="F54" s="109"/>
      <c r="G54" s="109"/>
      <c r="H54" s="163"/>
      <c r="I54" s="163"/>
      <c r="J54" s="163"/>
      <c r="K54" s="163"/>
      <c r="L54" s="163"/>
      <c r="M54" s="163"/>
      <c r="N54" s="103"/>
      <c r="O54" s="103"/>
      <c r="P54" s="103"/>
    </row>
    <row r="55" spans="1:16" ht="30" x14ac:dyDescent="0.3">
      <c r="A55" s="191"/>
      <c r="B55" s="92"/>
      <c r="C55" s="97" t="s">
        <v>2187</v>
      </c>
      <c r="D55" s="108">
        <v>1</v>
      </c>
      <c r="E55" s="108" t="s">
        <v>218</v>
      </c>
      <c r="F55" s="109"/>
      <c r="G55" s="109"/>
      <c r="H55" s="163"/>
      <c r="I55" s="163"/>
      <c r="J55" s="163"/>
      <c r="K55" s="163"/>
      <c r="L55" s="163"/>
      <c r="M55" s="163"/>
      <c r="N55" s="103"/>
      <c r="O55" s="103"/>
      <c r="P55" s="103"/>
    </row>
    <row r="56" spans="1:16" ht="45" x14ac:dyDescent="0.3">
      <c r="A56" s="191" t="s">
        <v>2188</v>
      </c>
      <c r="B56" s="92" t="s">
        <v>338</v>
      </c>
      <c r="C56" s="97" t="s">
        <v>1228</v>
      </c>
      <c r="D56" s="108">
        <v>1</v>
      </c>
      <c r="E56" s="108" t="s">
        <v>218</v>
      </c>
      <c r="F56" s="109"/>
      <c r="G56" s="109"/>
      <c r="H56" s="163"/>
      <c r="I56" s="163"/>
      <c r="J56" s="163"/>
      <c r="K56" s="163"/>
      <c r="L56" s="163"/>
      <c r="M56" s="163"/>
      <c r="N56" s="103"/>
      <c r="O56" s="103"/>
      <c r="P56" s="103"/>
    </row>
    <row r="57" spans="1:16" ht="75" x14ac:dyDescent="0.3">
      <c r="A57" s="191" t="s">
        <v>2189</v>
      </c>
      <c r="B57" s="92" t="s">
        <v>346</v>
      </c>
      <c r="C57" s="88" t="s">
        <v>2190</v>
      </c>
      <c r="D57" s="108">
        <v>1</v>
      </c>
      <c r="E57" s="108" t="s">
        <v>218</v>
      </c>
      <c r="F57" s="97" t="s">
        <v>2191</v>
      </c>
      <c r="G57" s="109"/>
      <c r="H57" s="163"/>
      <c r="I57" s="163"/>
      <c r="J57" s="163"/>
      <c r="K57" s="163"/>
      <c r="L57" s="163"/>
      <c r="M57" s="163"/>
      <c r="N57" s="103"/>
      <c r="O57" s="103"/>
      <c r="P57" s="103"/>
    </row>
    <row r="58" spans="1:16" x14ac:dyDescent="0.3">
      <c r="A58" s="364" t="s">
        <v>2192</v>
      </c>
      <c r="B58" s="766" t="s">
        <v>352</v>
      </c>
      <c r="C58" s="762"/>
      <c r="D58" s="762"/>
      <c r="E58" s="762"/>
      <c r="F58" s="762"/>
      <c r="G58" s="767"/>
      <c r="H58" s="163">
        <f>SUM(D59:D64)</f>
        <v>6</v>
      </c>
      <c r="I58" s="163">
        <f>COUNT(D59:D64)*2</f>
        <v>12</v>
      </c>
      <c r="J58" s="163"/>
      <c r="K58" s="163"/>
      <c r="L58" s="163"/>
      <c r="M58" s="163"/>
      <c r="N58" s="103"/>
      <c r="O58" s="103"/>
      <c r="P58" s="103"/>
    </row>
    <row r="59" spans="1:16" ht="45" x14ac:dyDescent="0.3">
      <c r="A59" s="191" t="s">
        <v>353</v>
      </c>
      <c r="B59" s="93" t="s">
        <v>354</v>
      </c>
      <c r="C59" s="88" t="s">
        <v>355</v>
      </c>
      <c r="D59" s="108">
        <v>1</v>
      </c>
      <c r="E59" s="108" t="s">
        <v>218</v>
      </c>
      <c r="F59" s="88" t="s">
        <v>356</v>
      </c>
      <c r="G59" s="109"/>
      <c r="H59" s="163"/>
      <c r="I59" s="163"/>
      <c r="J59" s="163"/>
      <c r="K59" s="163"/>
      <c r="L59" s="163"/>
      <c r="M59" s="163"/>
      <c r="N59" s="103"/>
      <c r="O59" s="103"/>
      <c r="P59" s="103"/>
    </row>
    <row r="60" spans="1:16" ht="30" x14ac:dyDescent="0.3">
      <c r="A60" s="191" t="s">
        <v>1238</v>
      </c>
      <c r="B60" s="93" t="s">
        <v>358</v>
      </c>
      <c r="C60" s="92" t="s">
        <v>2193</v>
      </c>
      <c r="D60" s="108">
        <v>1</v>
      </c>
      <c r="E60" s="108" t="s">
        <v>218</v>
      </c>
      <c r="F60" s="109"/>
      <c r="G60" s="109"/>
      <c r="H60" s="163"/>
      <c r="I60" s="163"/>
      <c r="J60" s="163"/>
      <c r="K60" s="163"/>
      <c r="L60" s="163"/>
      <c r="M60" s="163"/>
      <c r="N60" s="103"/>
      <c r="O60" s="103"/>
      <c r="P60" s="103"/>
    </row>
    <row r="61" spans="1:16" ht="45" x14ac:dyDescent="0.3">
      <c r="A61" s="365"/>
      <c r="B61" s="94"/>
      <c r="C61" s="96" t="s">
        <v>2194</v>
      </c>
      <c r="D61" s="108">
        <v>1</v>
      </c>
      <c r="E61" s="108" t="s">
        <v>243</v>
      </c>
      <c r="F61" s="109"/>
      <c r="G61" s="109"/>
      <c r="H61" s="163"/>
      <c r="I61" s="163"/>
      <c r="J61" s="163"/>
      <c r="K61" s="163"/>
      <c r="L61" s="163"/>
      <c r="M61" s="163"/>
      <c r="N61" s="103"/>
      <c r="O61" s="103"/>
      <c r="P61" s="103"/>
    </row>
    <row r="62" spans="1:16" ht="30" x14ac:dyDescent="0.3">
      <c r="A62" s="366" t="s">
        <v>360</v>
      </c>
      <c r="B62" s="94" t="s">
        <v>361</v>
      </c>
      <c r="C62" s="88" t="s">
        <v>2195</v>
      </c>
      <c r="D62" s="108">
        <v>1</v>
      </c>
      <c r="E62" s="108" t="s">
        <v>218</v>
      </c>
      <c r="F62" s="109"/>
      <c r="G62" s="109"/>
      <c r="H62" s="163"/>
      <c r="I62" s="163"/>
      <c r="J62" s="163"/>
      <c r="K62" s="163"/>
      <c r="L62" s="163"/>
      <c r="M62" s="163"/>
      <c r="N62" s="103"/>
      <c r="O62" s="103"/>
      <c r="P62" s="103"/>
    </row>
    <row r="63" spans="1:16" ht="30" x14ac:dyDescent="0.3">
      <c r="A63" s="364"/>
      <c r="B63" s="90"/>
      <c r="C63" s="107" t="s">
        <v>2196</v>
      </c>
      <c r="D63" s="108">
        <v>1</v>
      </c>
      <c r="E63" s="108" t="s">
        <v>218</v>
      </c>
      <c r="F63" s="109"/>
      <c r="G63" s="109"/>
      <c r="H63" s="163"/>
      <c r="I63" s="163"/>
      <c r="J63" s="163"/>
      <c r="K63" s="163"/>
      <c r="L63" s="163"/>
      <c r="M63" s="163"/>
      <c r="N63" s="103"/>
      <c r="O63" s="103"/>
      <c r="P63" s="103"/>
    </row>
    <row r="64" spans="1:16" x14ac:dyDescent="0.3">
      <c r="A64" s="364"/>
      <c r="B64" s="90"/>
      <c r="C64" s="97" t="s">
        <v>1242</v>
      </c>
      <c r="D64" s="108">
        <v>1</v>
      </c>
      <c r="E64" s="108" t="s">
        <v>218</v>
      </c>
      <c r="F64" s="109"/>
      <c r="G64" s="109"/>
      <c r="H64" s="163"/>
      <c r="I64" s="163"/>
      <c r="J64" s="163"/>
      <c r="K64" s="163"/>
      <c r="L64" s="163"/>
      <c r="M64" s="163"/>
      <c r="N64" s="103"/>
      <c r="O64" s="103"/>
      <c r="P64" s="103"/>
    </row>
    <row r="65" spans="1:16" x14ac:dyDescent="0.3">
      <c r="A65" s="367" t="s">
        <v>41</v>
      </c>
      <c r="B65" s="773" t="s">
        <v>4065</v>
      </c>
      <c r="C65" s="774"/>
      <c r="D65" s="774"/>
      <c r="E65" s="774"/>
      <c r="F65" s="774"/>
      <c r="G65" s="775"/>
      <c r="H65" s="163">
        <f>SUM(D66:D69)</f>
        <v>4</v>
      </c>
      <c r="I65" s="163">
        <f>COUNT(D66:D69)*2</f>
        <v>8</v>
      </c>
      <c r="J65" s="163"/>
      <c r="K65" s="163"/>
      <c r="L65" s="163"/>
      <c r="M65" s="163"/>
      <c r="N65" s="103"/>
      <c r="O65" s="103"/>
      <c r="P65" s="103"/>
    </row>
    <row r="66" spans="1:16" ht="45" x14ac:dyDescent="0.3">
      <c r="A66" s="191" t="s">
        <v>372</v>
      </c>
      <c r="B66" s="93" t="s">
        <v>364</v>
      </c>
      <c r="C66" s="88" t="s">
        <v>2197</v>
      </c>
      <c r="D66" s="108">
        <v>1</v>
      </c>
      <c r="E66" s="108" t="s">
        <v>245</v>
      </c>
      <c r="F66" s="109"/>
      <c r="G66" s="109"/>
      <c r="H66" s="163"/>
      <c r="I66" s="163"/>
      <c r="J66" s="163"/>
      <c r="K66" s="163"/>
      <c r="L66" s="163"/>
      <c r="M66" s="163"/>
      <c r="N66" s="103"/>
      <c r="O66" s="103"/>
      <c r="P66" s="103"/>
    </row>
    <row r="67" spans="1:16" ht="30" x14ac:dyDescent="0.3">
      <c r="A67" s="191" t="s">
        <v>1915</v>
      </c>
      <c r="B67" s="95" t="s">
        <v>366</v>
      </c>
      <c r="C67" s="88" t="s">
        <v>2198</v>
      </c>
      <c r="D67" s="108">
        <v>1</v>
      </c>
      <c r="E67" s="108" t="s">
        <v>243</v>
      </c>
      <c r="F67" s="109"/>
      <c r="G67" s="109"/>
      <c r="H67" s="163"/>
      <c r="I67" s="163"/>
      <c r="J67" s="163"/>
      <c r="K67" s="163"/>
      <c r="L67" s="163"/>
      <c r="M67" s="163"/>
      <c r="N67" s="103"/>
      <c r="O67" s="103"/>
      <c r="P67" s="103"/>
    </row>
    <row r="68" spans="1:16" ht="60" x14ac:dyDescent="0.3">
      <c r="A68" s="191"/>
      <c r="B68" s="95"/>
      <c r="C68" s="88" t="s">
        <v>2199</v>
      </c>
      <c r="D68" s="108">
        <v>1</v>
      </c>
      <c r="E68" s="108" t="s">
        <v>243</v>
      </c>
      <c r="F68" s="109"/>
      <c r="G68" s="109"/>
      <c r="H68" s="163"/>
      <c r="I68" s="163"/>
      <c r="J68" s="163"/>
      <c r="K68" s="163"/>
      <c r="L68" s="163"/>
      <c r="M68" s="163"/>
      <c r="N68" s="103"/>
      <c r="O68" s="103"/>
      <c r="P68" s="103"/>
    </row>
    <row r="69" spans="1:16" ht="60" x14ac:dyDescent="0.3">
      <c r="A69" s="368" t="s">
        <v>1704</v>
      </c>
      <c r="B69" s="93" t="s">
        <v>369</v>
      </c>
      <c r="C69" s="88" t="s">
        <v>370</v>
      </c>
      <c r="D69" s="108">
        <v>1</v>
      </c>
      <c r="E69" s="108" t="s">
        <v>176</v>
      </c>
      <c r="F69" s="109"/>
      <c r="G69" s="109"/>
      <c r="H69" s="163"/>
      <c r="I69" s="163"/>
      <c r="J69" s="163"/>
      <c r="K69" s="163"/>
      <c r="L69" s="163"/>
      <c r="M69" s="163"/>
      <c r="N69" s="103"/>
      <c r="O69" s="103"/>
      <c r="P69" s="103"/>
    </row>
    <row r="70" spans="1:16" x14ac:dyDescent="0.3">
      <c r="A70" s="191" t="s">
        <v>43</v>
      </c>
      <c r="B70" s="766" t="s">
        <v>371</v>
      </c>
      <c r="C70" s="762"/>
      <c r="D70" s="762"/>
      <c r="E70" s="762"/>
      <c r="F70" s="762"/>
      <c r="G70" s="767"/>
      <c r="H70" s="163">
        <f>SUM(D71:D71)</f>
        <v>1</v>
      </c>
      <c r="I70" s="163">
        <f>COUNT(D71:D71)*2</f>
        <v>2</v>
      </c>
      <c r="J70" s="163"/>
      <c r="K70" s="163"/>
      <c r="L70" s="163"/>
      <c r="M70" s="163"/>
      <c r="N70" s="103"/>
      <c r="O70" s="103"/>
      <c r="P70" s="103"/>
    </row>
    <row r="71" spans="1:16" ht="45" x14ac:dyDescent="0.3">
      <c r="A71" s="191" t="s">
        <v>3531</v>
      </c>
      <c r="B71" s="92" t="s">
        <v>382</v>
      </c>
      <c r="C71" s="97" t="s">
        <v>2200</v>
      </c>
      <c r="D71" s="108">
        <v>1</v>
      </c>
      <c r="E71" s="108" t="s">
        <v>243</v>
      </c>
      <c r="F71" s="97" t="s">
        <v>2201</v>
      </c>
      <c r="G71" s="109"/>
      <c r="H71" s="163"/>
      <c r="I71" s="163"/>
      <c r="J71" s="163"/>
      <c r="K71" s="163"/>
      <c r="L71" s="163"/>
      <c r="M71" s="163"/>
      <c r="N71" s="103"/>
      <c r="O71" s="103"/>
      <c r="P71" s="103"/>
    </row>
    <row r="72" spans="1:16" x14ac:dyDescent="0.3">
      <c r="A72" s="191" t="s">
        <v>44</v>
      </c>
      <c r="B72" s="766" t="s">
        <v>4552</v>
      </c>
      <c r="C72" s="762"/>
      <c r="D72" s="762"/>
      <c r="E72" s="762"/>
      <c r="F72" s="762"/>
      <c r="G72" s="767"/>
      <c r="H72" s="163">
        <f>SUM(D73:D75)</f>
        <v>3</v>
      </c>
      <c r="I72" s="163">
        <f>COUNT(D73:D75)*2</f>
        <v>6</v>
      </c>
      <c r="J72" s="163"/>
      <c r="K72" s="163"/>
      <c r="L72" s="163"/>
      <c r="M72" s="163"/>
      <c r="N72" s="103"/>
      <c r="O72" s="103"/>
      <c r="P72" s="103"/>
    </row>
    <row r="73" spans="1:16" ht="45" x14ac:dyDescent="0.3">
      <c r="A73" s="191" t="s">
        <v>1281</v>
      </c>
      <c r="B73" s="92" t="s">
        <v>413</v>
      </c>
      <c r="C73" s="111" t="s">
        <v>2205</v>
      </c>
      <c r="D73" s="108">
        <v>1</v>
      </c>
      <c r="E73" s="108" t="s">
        <v>395</v>
      </c>
      <c r="F73" s="97" t="s">
        <v>2206</v>
      </c>
      <c r="G73" s="109"/>
      <c r="H73" s="163"/>
      <c r="I73" s="163"/>
      <c r="J73" s="163"/>
      <c r="K73" s="163"/>
      <c r="L73" s="163"/>
      <c r="M73" s="163"/>
      <c r="N73" s="103"/>
      <c r="O73" s="103"/>
      <c r="P73" s="103"/>
    </row>
    <row r="74" spans="1:16" ht="30" x14ac:dyDescent="0.3">
      <c r="A74" s="191"/>
      <c r="B74" s="92"/>
      <c r="C74" s="97" t="s">
        <v>2207</v>
      </c>
      <c r="D74" s="108">
        <v>1</v>
      </c>
      <c r="E74" s="108" t="s">
        <v>395</v>
      </c>
      <c r="F74" s="97" t="s">
        <v>2208</v>
      </c>
      <c r="G74" s="109"/>
      <c r="H74" s="163"/>
      <c r="I74" s="163"/>
      <c r="J74" s="163"/>
      <c r="K74" s="163"/>
      <c r="L74" s="163"/>
      <c r="M74" s="163"/>
      <c r="N74" s="103"/>
      <c r="O74" s="103"/>
      <c r="P74" s="103"/>
    </row>
    <row r="75" spans="1:16" ht="45" x14ac:dyDescent="0.3">
      <c r="A75" s="191" t="s">
        <v>1715</v>
      </c>
      <c r="B75" s="93" t="s">
        <v>420</v>
      </c>
      <c r="C75" s="88" t="s">
        <v>1708</v>
      </c>
      <c r="D75" s="108">
        <v>1</v>
      </c>
      <c r="E75" s="108" t="s">
        <v>395</v>
      </c>
      <c r="F75" s="109"/>
      <c r="G75" s="109"/>
      <c r="H75" s="163"/>
      <c r="I75" s="163"/>
      <c r="J75" s="163"/>
      <c r="K75" s="163"/>
      <c r="L75" s="163"/>
      <c r="M75" s="163"/>
      <c r="N75" s="103"/>
      <c r="O75" s="103"/>
      <c r="P75" s="103"/>
    </row>
    <row r="76" spans="1:16" x14ac:dyDescent="0.3">
      <c r="A76" s="191" t="s">
        <v>3533</v>
      </c>
      <c r="B76" s="766" t="s">
        <v>45</v>
      </c>
      <c r="C76" s="762"/>
      <c r="D76" s="762"/>
      <c r="E76" s="762"/>
      <c r="F76" s="762"/>
      <c r="G76" s="767"/>
      <c r="H76" s="163">
        <f>SUM(D77:D85)</f>
        <v>9</v>
      </c>
      <c r="I76" s="163">
        <f>COUNT(D77:D85)*2</f>
        <v>18</v>
      </c>
      <c r="J76" s="163"/>
      <c r="K76" s="163"/>
      <c r="L76" s="163"/>
      <c r="M76" s="163"/>
      <c r="N76" s="103"/>
      <c r="O76" s="103"/>
      <c r="P76" s="103"/>
    </row>
    <row r="77" spans="1:16" ht="45" x14ac:dyDescent="0.3">
      <c r="A77" s="191" t="s">
        <v>4085</v>
      </c>
      <c r="B77" s="92" t="s">
        <v>424</v>
      </c>
      <c r="C77" s="88" t="s">
        <v>1279</v>
      </c>
      <c r="D77" s="108">
        <v>1</v>
      </c>
      <c r="E77" s="108" t="s">
        <v>218</v>
      </c>
      <c r="F77" s="88" t="s">
        <v>2209</v>
      </c>
      <c r="G77" s="109"/>
      <c r="H77" s="163"/>
      <c r="I77" s="163"/>
      <c r="J77" s="163"/>
      <c r="K77" s="163"/>
      <c r="L77" s="163"/>
      <c r="M77" s="163"/>
      <c r="N77" s="103"/>
      <c r="O77" s="103"/>
      <c r="P77" s="103"/>
    </row>
    <row r="78" spans="1:16" ht="45" x14ac:dyDescent="0.3">
      <c r="A78" s="191" t="s">
        <v>3536</v>
      </c>
      <c r="B78" s="92" t="s">
        <v>435</v>
      </c>
      <c r="C78" s="88" t="s">
        <v>2210</v>
      </c>
      <c r="D78" s="108">
        <v>1</v>
      </c>
      <c r="E78" s="108" t="s">
        <v>218</v>
      </c>
      <c r="F78" s="97" t="s">
        <v>2211</v>
      </c>
      <c r="G78" s="109"/>
      <c r="H78" s="163"/>
      <c r="I78" s="163"/>
      <c r="J78" s="163"/>
      <c r="K78" s="163"/>
      <c r="L78" s="163"/>
      <c r="M78" s="163"/>
      <c r="N78" s="103"/>
      <c r="O78" s="103"/>
      <c r="P78" s="103"/>
    </row>
    <row r="79" spans="1:16" ht="45" x14ac:dyDescent="0.3">
      <c r="A79" s="191"/>
      <c r="B79" s="88"/>
      <c r="C79" s="88" t="s">
        <v>2212</v>
      </c>
      <c r="D79" s="108">
        <v>1</v>
      </c>
      <c r="E79" s="108" t="s">
        <v>218</v>
      </c>
      <c r="F79" s="88" t="s">
        <v>2213</v>
      </c>
      <c r="G79" s="109"/>
      <c r="H79" s="163"/>
      <c r="I79" s="163"/>
      <c r="J79" s="163"/>
      <c r="K79" s="163"/>
      <c r="L79" s="163"/>
      <c r="M79" s="163"/>
      <c r="N79" s="103"/>
      <c r="O79" s="103"/>
      <c r="P79" s="103"/>
    </row>
    <row r="80" spans="1:16" ht="30" x14ac:dyDescent="0.3">
      <c r="A80" s="191"/>
      <c r="B80" s="92"/>
      <c r="C80" s="88" t="s">
        <v>2214</v>
      </c>
      <c r="D80" s="108">
        <v>1</v>
      </c>
      <c r="E80" s="108" t="s">
        <v>218</v>
      </c>
      <c r="F80" s="97" t="s">
        <v>2215</v>
      </c>
      <c r="G80" s="109"/>
      <c r="H80" s="163"/>
      <c r="I80" s="163"/>
      <c r="J80" s="163"/>
      <c r="K80" s="163"/>
      <c r="L80" s="163"/>
      <c r="M80" s="163"/>
      <c r="N80" s="103"/>
      <c r="O80" s="103"/>
      <c r="P80" s="103"/>
    </row>
    <row r="81" spans="1:16" ht="30" x14ac:dyDescent="0.3">
      <c r="A81" s="191"/>
      <c r="B81" s="92"/>
      <c r="C81" s="88" t="s">
        <v>2216</v>
      </c>
      <c r="D81" s="108">
        <v>1</v>
      </c>
      <c r="E81" s="108" t="s">
        <v>218</v>
      </c>
      <c r="F81" s="97" t="s">
        <v>2217</v>
      </c>
      <c r="G81" s="109"/>
      <c r="H81" s="163"/>
      <c r="I81" s="163"/>
      <c r="J81" s="163"/>
      <c r="K81" s="163"/>
      <c r="L81" s="163"/>
      <c r="M81" s="163"/>
      <c r="N81" s="103"/>
      <c r="O81" s="103"/>
      <c r="P81" s="103"/>
    </row>
    <row r="82" spans="1:16" ht="30" x14ac:dyDescent="0.3">
      <c r="A82" s="191" t="s">
        <v>3539</v>
      </c>
      <c r="B82" s="92" t="s">
        <v>444</v>
      </c>
      <c r="C82" s="88" t="s">
        <v>1289</v>
      </c>
      <c r="D82" s="108">
        <v>1</v>
      </c>
      <c r="E82" s="108" t="s">
        <v>218</v>
      </c>
      <c r="F82" s="88" t="s">
        <v>1290</v>
      </c>
      <c r="G82" s="109"/>
      <c r="H82" s="163"/>
      <c r="I82" s="163"/>
      <c r="J82" s="163"/>
      <c r="K82" s="163"/>
      <c r="L82" s="163"/>
      <c r="M82" s="163"/>
      <c r="N82" s="103"/>
      <c r="O82" s="103"/>
      <c r="P82" s="103"/>
    </row>
    <row r="83" spans="1:16" ht="30" x14ac:dyDescent="0.3">
      <c r="A83" s="191"/>
      <c r="B83" s="92"/>
      <c r="C83" s="88" t="s">
        <v>445</v>
      </c>
      <c r="D83" s="108">
        <v>1</v>
      </c>
      <c r="E83" s="108" t="s">
        <v>218</v>
      </c>
      <c r="F83" s="88" t="s">
        <v>2218</v>
      </c>
      <c r="G83" s="109"/>
      <c r="H83" s="163"/>
      <c r="I83" s="163"/>
      <c r="J83" s="163"/>
      <c r="K83" s="163"/>
      <c r="L83" s="163"/>
      <c r="M83" s="163"/>
      <c r="N83" s="103"/>
      <c r="O83" s="103"/>
      <c r="P83" s="103"/>
    </row>
    <row r="84" spans="1:16" ht="45" x14ac:dyDescent="0.3">
      <c r="A84" s="191" t="s">
        <v>3540</v>
      </c>
      <c r="B84" s="92" t="s">
        <v>2219</v>
      </c>
      <c r="C84" s="97" t="s">
        <v>2220</v>
      </c>
      <c r="D84" s="108">
        <v>1</v>
      </c>
      <c r="E84" s="108" t="s">
        <v>218</v>
      </c>
      <c r="F84" s="96" t="s">
        <v>2221</v>
      </c>
      <c r="G84" s="113"/>
      <c r="H84" s="163"/>
      <c r="I84" s="163"/>
      <c r="J84" s="163"/>
      <c r="K84" s="163"/>
      <c r="L84" s="163"/>
      <c r="M84" s="163"/>
      <c r="N84" s="103"/>
      <c r="O84" s="103"/>
      <c r="P84" s="103"/>
    </row>
    <row r="85" spans="1:16" ht="30" x14ac:dyDescent="0.3">
      <c r="A85" s="190"/>
      <c r="B85" s="109"/>
      <c r="C85" s="97" t="s">
        <v>2222</v>
      </c>
      <c r="D85" s="108">
        <v>1</v>
      </c>
      <c r="E85" s="108" t="s">
        <v>218</v>
      </c>
      <c r="F85" s="97" t="s">
        <v>2223</v>
      </c>
      <c r="G85" s="109"/>
      <c r="H85" s="163"/>
      <c r="I85" s="163"/>
      <c r="J85" s="163"/>
      <c r="K85" s="163"/>
      <c r="L85" s="163"/>
      <c r="M85" s="163"/>
      <c r="N85" s="103"/>
      <c r="O85" s="103"/>
      <c r="P85" s="103"/>
    </row>
    <row r="86" spans="1:16" x14ac:dyDescent="0.3">
      <c r="A86" s="156" t="s">
        <v>3541</v>
      </c>
      <c r="B86" s="661" t="s">
        <v>4251</v>
      </c>
      <c r="C86" s="662"/>
      <c r="D86" s="662"/>
      <c r="E86" s="662"/>
      <c r="F86" s="662"/>
      <c r="G86" s="663"/>
      <c r="H86" s="163">
        <f>SUM(D87:D97)</f>
        <v>11</v>
      </c>
      <c r="I86" s="163">
        <f>COUNT(D87:D97)*2</f>
        <v>22</v>
      </c>
      <c r="J86" s="163"/>
      <c r="K86" s="163"/>
      <c r="L86" s="163"/>
      <c r="M86" s="163"/>
      <c r="N86" s="103"/>
      <c r="O86" s="103"/>
      <c r="P86" s="103"/>
    </row>
    <row r="87" spans="1:16" ht="75" x14ac:dyDescent="0.3">
      <c r="A87" s="156" t="s">
        <v>3542</v>
      </c>
      <c r="B87" s="99" t="s">
        <v>3695</v>
      </c>
      <c r="C87" s="99" t="s">
        <v>3696</v>
      </c>
      <c r="D87" s="108">
        <v>1</v>
      </c>
      <c r="E87" s="100" t="s">
        <v>388</v>
      </c>
      <c r="F87" s="99" t="s">
        <v>4266</v>
      </c>
      <c r="G87" s="209"/>
      <c r="H87" s="163"/>
      <c r="I87" s="163"/>
      <c r="J87" s="163"/>
      <c r="K87" s="163"/>
      <c r="L87" s="163"/>
      <c r="M87" s="163"/>
      <c r="N87" s="103"/>
      <c r="O87" s="103"/>
      <c r="P87" s="103"/>
    </row>
    <row r="88" spans="1:16" ht="60" x14ac:dyDescent="0.3">
      <c r="A88" s="156" t="s">
        <v>3543</v>
      </c>
      <c r="B88" s="99" t="s">
        <v>3697</v>
      </c>
      <c r="C88" s="99" t="s">
        <v>3698</v>
      </c>
      <c r="D88" s="108">
        <v>1</v>
      </c>
      <c r="E88" s="100" t="s">
        <v>388</v>
      </c>
      <c r="F88" s="99" t="s">
        <v>4032</v>
      </c>
      <c r="G88" s="209"/>
      <c r="H88" s="163"/>
      <c r="I88" s="163"/>
      <c r="J88" s="163"/>
      <c r="K88" s="163"/>
      <c r="L88" s="163"/>
      <c r="M88" s="163"/>
      <c r="N88" s="103"/>
      <c r="O88" s="103"/>
      <c r="P88" s="103"/>
    </row>
    <row r="89" spans="1:16" ht="45" x14ac:dyDescent="0.3">
      <c r="A89" s="155" t="s">
        <v>4113</v>
      </c>
      <c r="B89" s="99" t="s">
        <v>3700</v>
      </c>
      <c r="C89" s="99" t="s">
        <v>4283</v>
      </c>
      <c r="D89" s="108">
        <v>1</v>
      </c>
      <c r="E89" s="100" t="s">
        <v>176</v>
      </c>
      <c r="F89" s="99"/>
      <c r="G89" s="209"/>
      <c r="H89" s="163"/>
      <c r="I89" s="163"/>
      <c r="J89" s="163"/>
      <c r="K89" s="163"/>
      <c r="L89" s="163"/>
      <c r="M89" s="163"/>
      <c r="N89" s="103"/>
      <c r="O89" s="103"/>
      <c r="P89" s="103"/>
    </row>
    <row r="90" spans="1:16" ht="30" x14ac:dyDescent="0.3">
      <c r="A90" s="198"/>
      <c r="B90" s="99"/>
      <c r="C90" s="99" t="s">
        <v>4253</v>
      </c>
      <c r="D90" s="108">
        <v>1</v>
      </c>
      <c r="E90" s="100" t="s">
        <v>388</v>
      </c>
      <c r="F90" s="99" t="s">
        <v>4254</v>
      </c>
      <c r="G90" s="209"/>
      <c r="H90" s="163"/>
      <c r="I90" s="163"/>
      <c r="J90" s="163"/>
      <c r="K90" s="163"/>
      <c r="L90" s="163"/>
      <c r="M90" s="163"/>
      <c r="N90" s="103"/>
      <c r="O90" s="103"/>
      <c r="P90" s="103"/>
    </row>
    <row r="91" spans="1:16" ht="30" x14ac:dyDescent="0.3">
      <c r="A91" s="198"/>
      <c r="B91" s="99"/>
      <c r="C91" s="99" t="s">
        <v>2202</v>
      </c>
      <c r="D91" s="108">
        <v>1</v>
      </c>
      <c r="E91" s="100" t="s">
        <v>176</v>
      </c>
      <c r="F91" s="99"/>
      <c r="G91" s="209"/>
      <c r="H91" s="163"/>
      <c r="I91" s="163"/>
      <c r="J91" s="163"/>
      <c r="K91" s="163"/>
      <c r="L91" s="163"/>
      <c r="M91" s="163"/>
      <c r="N91" s="103"/>
      <c r="O91" s="103"/>
      <c r="P91" s="103"/>
    </row>
    <row r="92" spans="1:16" x14ac:dyDescent="0.3">
      <c r="A92" s="198"/>
      <c r="B92" s="99"/>
      <c r="C92" s="99" t="s">
        <v>2203</v>
      </c>
      <c r="D92" s="108">
        <v>1</v>
      </c>
      <c r="E92" s="100" t="s">
        <v>176</v>
      </c>
      <c r="F92" s="99"/>
      <c r="G92" s="209"/>
      <c r="H92" s="163"/>
      <c r="I92" s="163"/>
      <c r="J92" s="163"/>
      <c r="K92" s="163"/>
      <c r="L92" s="163"/>
      <c r="M92" s="163"/>
      <c r="N92" s="103"/>
      <c r="O92" s="103"/>
      <c r="P92" s="103"/>
    </row>
    <row r="93" spans="1:16" x14ac:dyDescent="0.3">
      <c r="A93" s="198"/>
      <c r="B93" s="200"/>
      <c r="C93" s="200" t="s">
        <v>390</v>
      </c>
      <c r="D93" s="108">
        <v>1</v>
      </c>
      <c r="E93" s="159" t="s">
        <v>176</v>
      </c>
      <c r="F93" s="200"/>
      <c r="G93" s="209"/>
      <c r="H93" s="163"/>
      <c r="I93" s="163"/>
      <c r="J93" s="163"/>
      <c r="K93" s="163"/>
      <c r="L93" s="163"/>
      <c r="M93" s="163"/>
      <c r="N93" s="103"/>
      <c r="O93" s="103"/>
      <c r="P93" s="103"/>
    </row>
    <row r="94" spans="1:16" x14ac:dyDescent="0.3">
      <c r="A94" s="198"/>
      <c r="B94" s="200"/>
      <c r="C94" s="200" t="s">
        <v>4267</v>
      </c>
      <c r="D94" s="108">
        <v>1</v>
      </c>
      <c r="E94" s="159" t="s">
        <v>388</v>
      </c>
      <c r="F94" s="200"/>
      <c r="G94" s="209"/>
      <c r="H94" s="163"/>
      <c r="I94" s="163"/>
      <c r="J94" s="163"/>
      <c r="K94" s="163"/>
      <c r="L94" s="163"/>
      <c r="M94" s="163"/>
      <c r="N94" s="103"/>
      <c r="O94" s="103"/>
      <c r="P94" s="103"/>
    </row>
    <row r="95" spans="1:16" ht="30" x14ac:dyDescent="0.3">
      <c r="A95" s="198"/>
      <c r="B95" s="200"/>
      <c r="C95" s="99" t="s">
        <v>4197</v>
      </c>
      <c r="D95" s="108">
        <v>1</v>
      </c>
      <c r="E95" s="100" t="s">
        <v>176</v>
      </c>
      <c r="F95" s="99" t="s">
        <v>4115</v>
      </c>
      <c r="G95" s="209"/>
      <c r="H95" s="163"/>
      <c r="I95" s="163"/>
      <c r="J95" s="163"/>
      <c r="K95" s="163"/>
      <c r="L95" s="163"/>
      <c r="M95" s="163"/>
      <c r="N95" s="103"/>
      <c r="O95" s="103"/>
      <c r="P95" s="103"/>
    </row>
    <row r="96" spans="1:16" ht="60" x14ac:dyDescent="0.3">
      <c r="A96" s="156" t="s">
        <v>4114</v>
      </c>
      <c r="B96" s="99" t="s">
        <v>3707</v>
      </c>
      <c r="C96" s="99" t="s">
        <v>4284</v>
      </c>
      <c r="D96" s="108">
        <v>1</v>
      </c>
      <c r="E96" s="100" t="s">
        <v>176</v>
      </c>
      <c r="F96" s="99" t="s">
        <v>4255</v>
      </c>
      <c r="G96" s="209"/>
      <c r="H96" s="163"/>
      <c r="I96" s="163"/>
      <c r="J96" s="163"/>
      <c r="K96" s="163"/>
      <c r="L96" s="163"/>
      <c r="M96" s="163"/>
      <c r="N96" s="103"/>
      <c r="O96" s="103"/>
      <c r="P96" s="103"/>
    </row>
    <row r="97" spans="1:16" ht="60" x14ac:dyDescent="0.3">
      <c r="A97" s="198"/>
      <c r="B97" s="161"/>
      <c r="C97" s="99" t="s">
        <v>2204</v>
      </c>
      <c r="D97" s="108">
        <v>1</v>
      </c>
      <c r="E97" s="100" t="s">
        <v>176</v>
      </c>
      <c r="F97" s="99" t="s">
        <v>4255</v>
      </c>
      <c r="G97" s="161"/>
      <c r="H97" s="163"/>
      <c r="I97" s="163"/>
      <c r="J97" s="163"/>
      <c r="K97" s="163"/>
      <c r="L97" s="163"/>
      <c r="M97" s="163"/>
      <c r="N97" s="103"/>
      <c r="O97" s="103"/>
      <c r="P97" s="103"/>
    </row>
    <row r="98" spans="1:16" x14ac:dyDescent="0.3">
      <c r="A98" s="195"/>
      <c r="B98" s="763" t="s">
        <v>455</v>
      </c>
      <c r="C98" s="764"/>
      <c r="D98" s="764"/>
      <c r="E98" s="764"/>
      <c r="F98" s="764"/>
      <c r="G98" s="765"/>
      <c r="H98" s="163">
        <f>H99+H110+H119+H124+H131+H134+H136</f>
        <v>34</v>
      </c>
      <c r="I98" s="163">
        <f>I99+I110+I119+I124+I131+I134+I136</f>
        <v>68</v>
      </c>
      <c r="J98" s="163"/>
      <c r="K98" s="163"/>
      <c r="L98" s="163"/>
      <c r="M98" s="163"/>
      <c r="N98" s="103"/>
      <c r="O98" s="103"/>
      <c r="P98" s="103"/>
    </row>
    <row r="99" spans="1:16" x14ac:dyDescent="0.3">
      <c r="A99" s="191" t="s">
        <v>47</v>
      </c>
      <c r="B99" s="766" t="s">
        <v>48</v>
      </c>
      <c r="C99" s="762"/>
      <c r="D99" s="762"/>
      <c r="E99" s="762"/>
      <c r="F99" s="762"/>
      <c r="G99" s="767"/>
      <c r="H99" s="163">
        <f>SUM(D100:D109)</f>
        <v>10</v>
      </c>
      <c r="I99" s="163">
        <f>COUNT(D100:D109)*2</f>
        <v>20</v>
      </c>
      <c r="J99" s="163"/>
      <c r="K99" s="163"/>
      <c r="L99" s="163"/>
      <c r="M99" s="163"/>
      <c r="N99" s="103"/>
      <c r="O99" s="103"/>
      <c r="P99" s="103"/>
    </row>
    <row r="100" spans="1:16" ht="30" x14ac:dyDescent="0.3">
      <c r="A100" s="191" t="s">
        <v>2224</v>
      </c>
      <c r="B100" s="90" t="s">
        <v>458</v>
      </c>
      <c r="C100" s="88" t="s">
        <v>2120</v>
      </c>
      <c r="D100" s="108">
        <v>1</v>
      </c>
      <c r="E100" s="108" t="s">
        <v>388</v>
      </c>
      <c r="F100" s="88" t="s">
        <v>2225</v>
      </c>
      <c r="G100" s="109"/>
      <c r="H100" s="163"/>
      <c r="I100" s="163"/>
      <c r="J100" s="163"/>
      <c r="K100" s="163"/>
      <c r="L100" s="163"/>
      <c r="M100" s="163"/>
      <c r="N100" s="103"/>
      <c r="O100" s="103"/>
      <c r="P100" s="103"/>
    </row>
    <row r="101" spans="1:16" ht="30" x14ac:dyDescent="0.3">
      <c r="A101" s="191"/>
      <c r="B101" s="90"/>
      <c r="C101" s="97" t="s">
        <v>2226</v>
      </c>
      <c r="D101" s="108">
        <v>1</v>
      </c>
      <c r="E101" s="108" t="s">
        <v>388</v>
      </c>
      <c r="F101" s="88"/>
      <c r="G101" s="109"/>
      <c r="H101" s="163"/>
      <c r="I101" s="163"/>
      <c r="J101" s="163"/>
      <c r="K101" s="163"/>
      <c r="L101" s="163"/>
      <c r="M101" s="163"/>
      <c r="N101" s="103"/>
      <c r="O101" s="103"/>
      <c r="P101" s="103"/>
    </row>
    <row r="102" spans="1:16" ht="45" x14ac:dyDescent="0.3">
      <c r="A102" s="191"/>
      <c r="B102" s="90"/>
      <c r="C102" s="88" t="s">
        <v>2227</v>
      </c>
      <c r="D102" s="108">
        <v>1</v>
      </c>
      <c r="E102" s="108" t="s">
        <v>243</v>
      </c>
      <c r="F102" s="88"/>
      <c r="G102" s="109"/>
      <c r="H102" s="163"/>
      <c r="I102" s="163"/>
      <c r="J102" s="163"/>
      <c r="K102" s="163"/>
      <c r="L102" s="163"/>
      <c r="M102" s="163"/>
      <c r="N102" s="103"/>
      <c r="O102" s="103"/>
      <c r="P102" s="103"/>
    </row>
    <row r="103" spans="1:16" ht="30" x14ac:dyDescent="0.3">
      <c r="A103" s="191"/>
      <c r="B103" s="90"/>
      <c r="C103" s="88" t="s">
        <v>461</v>
      </c>
      <c r="D103" s="108">
        <v>1</v>
      </c>
      <c r="E103" s="108" t="s">
        <v>388</v>
      </c>
      <c r="F103" s="88"/>
      <c r="G103" s="109"/>
      <c r="H103" s="163"/>
      <c r="I103" s="163"/>
      <c r="J103" s="163"/>
      <c r="K103" s="163"/>
      <c r="L103" s="163"/>
      <c r="M103" s="163"/>
      <c r="N103" s="103"/>
      <c r="O103" s="103"/>
      <c r="P103" s="103"/>
    </row>
    <row r="104" spans="1:16" ht="45" x14ac:dyDescent="0.3">
      <c r="A104" s="191"/>
      <c r="B104" s="90"/>
      <c r="C104" s="88" t="s">
        <v>2122</v>
      </c>
      <c r="D104" s="108">
        <v>1</v>
      </c>
      <c r="E104" s="108" t="s">
        <v>388</v>
      </c>
      <c r="F104" s="88"/>
      <c r="G104" s="109"/>
      <c r="H104" s="163"/>
      <c r="I104" s="163"/>
      <c r="J104" s="163"/>
      <c r="K104" s="163"/>
      <c r="L104" s="163"/>
      <c r="M104" s="163"/>
      <c r="N104" s="103"/>
      <c r="O104" s="103"/>
      <c r="P104" s="103"/>
    </row>
    <row r="105" spans="1:16" ht="45" x14ac:dyDescent="0.3">
      <c r="A105" s="191" t="s">
        <v>1297</v>
      </c>
      <c r="B105" s="88" t="s">
        <v>463</v>
      </c>
      <c r="C105" s="88" t="s">
        <v>464</v>
      </c>
      <c r="D105" s="108">
        <v>1</v>
      </c>
      <c r="E105" s="108" t="s">
        <v>465</v>
      </c>
      <c r="F105" s="109"/>
      <c r="G105" s="109"/>
      <c r="H105" s="163"/>
      <c r="I105" s="163"/>
      <c r="J105" s="163"/>
      <c r="K105" s="163"/>
      <c r="L105" s="163"/>
      <c r="M105" s="163"/>
      <c r="N105" s="103"/>
      <c r="O105" s="103"/>
      <c r="P105" s="103"/>
    </row>
    <row r="106" spans="1:16" ht="60" x14ac:dyDescent="0.3">
      <c r="A106" s="191"/>
      <c r="B106" s="88"/>
      <c r="C106" s="97" t="s">
        <v>2123</v>
      </c>
      <c r="D106" s="108">
        <v>1</v>
      </c>
      <c r="E106" s="108" t="s">
        <v>465</v>
      </c>
      <c r="F106" s="109"/>
      <c r="G106" s="109"/>
      <c r="H106" s="163"/>
      <c r="I106" s="163"/>
      <c r="J106" s="163"/>
      <c r="K106" s="163"/>
      <c r="L106" s="163"/>
      <c r="M106" s="163"/>
      <c r="N106" s="103"/>
      <c r="O106" s="103"/>
      <c r="P106" s="103"/>
    </row>
    <row r="107" spans="1:16" ht="45" x14ac:dyDescent="0.3">
      <c r="A107" s="191"/>
      <c r="B107" s="88"/>
      <c r="C107" s="88" t="s">
        <v>2228</v>
      </c>
      <c r="D107" s="108">
        <v>1</v>
      </c>
      <c r="E107" s="108" t="s">
        <v>388</v>
      </c>
      <c r="F107" s="109"/>
      <c r="G107" s="109"/>
      <c r="H107" s="163"/>
      <c r="I107" s="163"/>
      <c r="J107" s="163"/>
      <c r="K107" s="163"/>
      <c r="L107" s="163"/>
      <c r="M107" s="163"/>
      <c r="N107" s="103"/>
      <c r="O107" s="103"/>
      <c r="P107" s="103"/>
    </row>
    <row r="108" spans="1:16" ht="60" x14ac:dyDescent="0.3">
      <c r="A108" s="191"/>
      <c r="B108" s="88"/>
      <c r="C108" s="88" t="s">
        <v>2229</v>
      </c>
      <c r="D108" s="108">
        <v>1</v>
      </c>
      <c r="E108" s="108" t="s">
        <v>388</v>
      </c>
      <c r="F108" s="109"/>
      <c r="G108" s="109"/>
      <c r="H108" s="163"/>
      <c r="I108" s="163"/>
      <c r="J108" s="163"/>
      <c r="K108" s="163"/>
      <c r="L108" s="163"/>
      <c r="M108" s="163"/>
      <c r="N108" s="103"/>
      <c r="O108" s="103"/>
      <c r="P108" s="103"/>
    </row>
    <row r="109" spans="1:16" ht="45" x14ac:dyDescent="0.3">
      <c r="A109" s="191" t="s">
        <v>1718</v>
      </c>
      <c r="B109" s="88" t="s">
        <v>468</v>
      </c>
      <c r="C109" s="97" t="s">
        <v>469</v>
      </c>
      <c r="D109" s="108">
        <v>1</v>
      </c>
      <c r="E109" s="108" t="s">
        <v>245</v>
      </c>
      <c r="F109" s="109"/>
      <c r="G109" s="109"/>
      <c r="H109" s="163"/>
      <c r="I109" s="163"/>
      <c r="J109" s="163"/>
      <c r="K109" s="163"/>
      <c r="L109" s="163"/>
      <c r="M109" s="163"/>
      <c r="N109" s="103"/>
      <c r="O109" s="103"/>
      <c r="P109" s="103"/>
    </row>
    <row r="110" spans="1:16" x14ac:dyDescent="0.3">
      <c r="A110" s="191" t="s">
        <v>49</v>
      </c>
      <c r="B110" s="766" t="s">
        <v>472</v>
      </c>
      <c r="C110" s="762"/>
      <c r="D110" s="762"/>
      <c r="E110" s="762"/>
      <c r="F110" s="762"/>
      <c r="G110" s="767"/>
      <c r="H110" s="163">
        <f>SUM(D111:D118)</f>
        <v>8</v>
      </c>
      <c r="I110" s="163">
        <f>COUNT(D111:D118)*2</f>
        <v>16</v>
      </c>
      <c r="J110" s="163"/>
      <c r="K110" s="163"/>
      <c r="L110" s="163"/>
      <c r="M110" s="163"/>
      <c r="N110" s="103"/>
      <c r="O110" s="103"/>
      <c r="P110" s="103"/>
    </row>
    <row r="111" spans="1:16" ht="45" x14ac:dyDescent="0.3">
      <c r="A111" s="191" t="s">
        <v>1299</v>
      </c>
      <c r="B111" s="88" t="s">
        <v>2230</v>
      </c>
      <c r="C111" s="97" t="s">
        <v>2231</v>
      </c>
      <c r="D111" s="108">
        <v>1</v>
      </c>
      <c r="E111" s="108" t="s">
        <v>388</v>
      </c>
      <c r="F111" s="97" t="s">
        <v>1721</v>
      </c>
      <c r="G111" s="109"/>
      <c r="H111" s="163"/>
      <c r="I111" s="163"/>
      <c r="J111" s="163"/>
      <c r="K111" s="163"/>
      <c r="L111" s="163"/>
      <c r="M111" s="163"/>
      <c r="N111" s="103"/>
      <c r="O111" s="103"/>
      <c r="P111" s="103"/>
    </row>
    <row r="112" spans="1:16" ht="45" x14ac:dyDescent="0.3">
      <c r="A112" s="191" t="s">
        <v>1303</v>
      </c>
      <c r="B112" s="88" t="s">
        <v>474</v>
      </c>
      <c r="C112" s="88" t="s">
        <v>2232</v>
      </c>
      <c r="D112" s="108">
        <v>1</v>
      </c>
      <c r="E112" s="108" t="s">
        <v>243</v>
      </c>
      <c r="F112" s="109"/>
      <c r="G112" s="109"/>
      <c r="H112" s="163"/>
      <c r="I112" s="163"/>
      <c r="J112" s="163"/>
      <c r="K112" s="163"/>
      <c r="L112" s="163"/>
      <c r="M112" s="163"/>
      <c r="N112" s="103"/>
      <c r="O112" s="103"/>
      <c r="P112" s="103"/>
    </row>
    <row r="113" spans="1:16" ht="45" x14ac:dyDescent="0.3">
      <c r="A113" s="191"/>
      <c r="B113" s="88"/>
      <c r="C113" s="88" t="s">
        <v>2233</v>
      </c>
      <c r="D113" s="108">
        <v>1</v>
      </c>
      <c r="E113" s="108" t="s">
        <v>243</v>
      </c>
      <c r="F113" s="88" t="s">
        <v>2234</v>
      </c>
      <c r="G113" s="109"/>
      <c r="H113" s="163"/>
      <c r="I113" s="163"/>
      <c r="J113" s="163"/>
      <c r="K113" s="163"/>
      <c r="L113" s="163"/>
      <c r="M113" s="163"/>
      <c r="N113" s="103"/>
      <c r="O113" s="103"/>
      <c r="P113" s="103"/>
    </row>
    <row r="114" spans="1:16" ht="30" x14ac:dyDescent="0.3">
      <c r="A114" s="191" t="s">
        <v>1305</v>
      </c>
      <c r="B114" s="88" t="s">
        <v>478</v>
      </c>
      <c r="C114" s="110" t="s">
        <v>2235</v>
      </c>
      <c r="D114" s="108">
        <v>1</v>
      </c>
      <c r="E114" s="108" t="s">
        <v>243</v>
      </c>
      <c r="F114" s="109"/>
      <c r="G114" s="109"/>
      <c r="H114" s="163"/>
      <c r="I114" s="163"/>
      <c r="J114" s="163"/>
      <c r="K114" s="163"/>
      <c r="L114" s="163"/>
      <c r="M114" s="163"/>
      <c r="N114" s="103"/>
      <c r="O114" s="103"/>
      <c r="P114" s="103"/>
    </row>
    <row r="115" spans="1:16" ht="30" x14ac:dyDescent="0.3">
      <c r="A115" s="191" t="s">
        <v>1308</v>
      </c>
      <c r="B115" s="90" t="s">
        <v>482</v>
      </c>
      <c r="C115" s="88" t="s">
        <v>2236</v>
      </c>
      <c r="D115" s="108">
        <v>1</v>
      </c>
      <c r="E115" s="108" t="s">
        <v>247</v>
      </c>
      <c r="F115" s="88"/>
      <c r="G115" s="109"/>
      <c r="H115" s="163"/>
      <c r="I115" s="163"/>
      <c r="J115" s="163"/>
      <c r="K115" s="163"/>
      <c r="L115" s="163"/>
      <c r="M115" s="163"/>
      <c r="N115" s="103"/>
      <c r="O115" s="103"/>
      <c r="P115" s="103"/>
    </row>
    <row r="116" spans="1:16" x14ac:dyDescent="0.3">
      <c r="A116" s="191"/>
      <c r="B116" s="88"/>
      <c r="C116" s="88" t="s">
        <v>2237</v>
      </c>
      <c r="D116" s="108">
        <v>1</v>
      </c>
      <c r="E116" s="108" t="s">
        <v>488</v>
      </c>
      <c r="F116" s="117"/>
      <c r="G116" s="109"/>
      <c r="H116" s="163"/>
      <c r="I116" s="163"/>
      <c r="J116" s="163"/>
      <c r="K116" s="163"/>
      <c r="L116" s="163"/>
      <c r="M116" s="163"/>
      <c r="N116" s="103"/>
      <c r="O116" s="103"/>
      <c r="P116" s="103"/>
    </row>
    <row r="117" spans="1:16" ht="45" x14ac:dyDescent="0.3">
      <c r="A117" s="191" t="s">
        <v>1313</v>
      </c>
      <c r="B117" s="88" t="s">
        <v>491</v>
      </c>
      <c r="C117" s="97" t="s">
        <v>492</v>
      </c>
      <c r="D117" s="108">
        <v>1</v>
      </c>
      <c r="E117" s="108" t="s">
        <v>243</v>
      </c>
      <c r="F117" s="88" t="s">
        <v>2238</v>
      </c>
      <c r="G117" s="109"/>
      <c r="H117" s="163"/>
      <c r="I117" s="163"/>
      <c r="J117" s="163"/>
      <c r="K117" s="163"/>
      <c r="L117" s="163"/>
      <c r="M117" s="163"/>
      <c r="N117" s="103"/>
      <c r="O117" s="103"/>
      <c r="P117" s="103"/>
    </row>
    <row r="118" spans="1:16" x14ac:dyDescent="0.3">
      <c r="A118" s="191"/>
      <c r="B118" s="88"/>
      <c r="C118" s="88" t="s">
        <v>2239</v>
      </c>
      <c r="D118" s="108">
        <v>1</v>
      </c>
      <c r="E118" s="108" t="s">
        <v>388</v>
      </c>
      <c r="F118" s="109"/>
      <c r="G118" s="109"/>
      <c r="H118" s="163"/>
      <c r="I118" s="163"/>
      <c r="J118" s="163"/>
      <c r="K118" s="163"/>
      <c r="L118" s="163"/>
      <c r="M118" s="163"/>
      <c r="N118" s="103"/>
      <c r="O118" s="103"/>
      <c r="P118" s="103"/>
    </row>
    <row r="119" spans="1:16" ht="30" customHeight="1" x14ac:dyDescent="0.3">
      <c r="A119" s="191" t="s">
        <v>50</v>
      </c>
      <c r="B119" s="776" t="s">
        <v>3551</v>
      </c>
      <c r="C119" s="777"/>
      <c r="D119" s="777"/>
      <c r="E119" s="777"/>
      <c r="F119" s="777"/>
      <c r="G119" s="778"/>
      <c r="H119" s="163">
        <f>SUM(D120:D123)</f>
        <v>4</v>
      </c>
      <c r="I119" s="163">
        <f>COUNT(D120:D123)*2</f>
        <v>8</v>
      </c>
      <c r="J119" s="163"/>
      <c r="K119" s="163"/>
      <c r="L119" s="163"/>
      <c r="M119" s="163"/>
      <c r="N119" s="103"/>
      <c r="O119" s="103"/>
      <c r="P119" s="103"/>
    </row>
    <row r="120" spans="1:16" ht="30" x14ac:dyDescent="0.3">
      <c r="A120" s="191" t="s">
        <v>1317</v>
      </c>
      <c r="B120" s="88" t="s">
        <v>511</v>
      </c>
      <c r="C120" s="92" t="s">
        <v>2243</v>
      </c>
      <c r="D120" s="108">
        <v>1</v>
      </c>
      <c r="E120" s="108" t="s">
        <v>218</v>
      </c>
      <c r="F120" s="109"/>
      <c r="G120" s="118"/>
      <c r="H120" s="163"/>
      <c r="I120" s="163"/>
      <c r="J120" s="163"/>
      <c r="K120" s="163"/>
      <c r="L120" s="163"/>
      <c r="M120" s="163"/>
      <c r="N120" s="103"/>
      <c r="O120" s="103"/>
      <c r="P120" s="103"/>
    </row>
    <row r="121" spans="1:16" ht="45" x14ac:dyDescent="0.3">
      <c r="A121" s="191" t="s">
        <v>502</v>
      </c>
      <c r="B121" s="88" t="s">
        <v>517</v>
      </c>
      <c r="C121" s="88" t="s">
        <v>2244</v>
      </c>
      <c r="D121" s="108">
        <v>1</v>
      </c>
      <c r="E121" s="108" t="s">
        <v>388</v>
      </c>
      <c r="F121" s="88" t="s">
        <v>520</v>
      </c>
      <c r="G121" s="118"/>
      <c r="H121" s="163"/>
      <c r="I121" s="163"/>
      <c r="J121" s="163"/>
      <c r="K121" s="163"/>
      <c r="L121" s="163"/>
      <c r="M121" s="163"/>
      <c r="N121" s="103"/>
      <c r="O121" s="103"/>
      <c r="P121" s="103"/>
    </row>
    <row r="122" spans="1:16" x14ac:dyDescent="0.3">
      <c r="A122" s="191"/>
      <c r="B122" s="88"/>
      <c r="C122" s="88" t="s">
        <v>2245</v>
      </c>
      <c r="D122" s="108">
        <v>1</v>
      </c>
      <c r="E122" s="108" t="s">
        <v>218</v>
      </c>
      <c r="F122" s="109"/>
      <c r="G122" s="118"/>
      <c r="H122" s="163"/>
      <c r="I122" s="163"/>
      <c r="J122" s="163"/>
      <c r="K122" s="163"/>
      <c r="L122" s="163"/>
      <c r="M122" s="163"/>
      <c r="N122" s="103"/>
      <c r="O122" s="103"/>
      <c r="P122" s="103"/>
    </row>
    <row r="123" spans="1:16" ht="30" x14ac:dyDescent="0.3">
      <c r="A123" s="191" t="s">
        <v>1326</v>
      </c>
      <c r="B123" s="90" t="s">
        <v>525</v>
      </c>
      <c r="C123" s="88" t="s">
        <v>1725</v>
      </c>
      <c r="D123" s="108">
        <v>1</v>
      </c>
      <c r="E123" s="108" t="s">
        <v>283</v>
      </c>
      <c r="F123" s="109"/>
      <c r="G123" s="118"/>
      <c r="H123" s="163"/>
      <c r="I123" s="163"/>
      <c r="J123" s="163"/>
      <c r="K123" s="163"/>
      <c r="L123" s="163"/>
      <c r="M123" s="163"/>
      <c r="N123" s="103"/>
      <c r="O123" s="103"/>
      <c r="P123" s="103"/>
    </row>
    <row r="124" spans="1:16" x14ac:dyDescent="0.3">
      <c r="A124" s="191" t="s">
        <v>51</v>
      </c>
      <c r="B124" s="766" t="s">
        <v>4086</v>
      </c>
      <c r="C124" s="762"/>
      <c r="D124" s="762"/>
      <c r="E124" s="762"/>
      <c r="F124" s="762"/>
      <c r="G124" s="767"/>
      <c r="H124" s="163">
        <f>SUM(D125:D130)</f>
        <v>6</v>
      </c>
      <c r="I124" s="163">
        <f>COUNT(D125:D130)*2</f>
        <v>12</v>
      </c>
      <c r="J124" s="163"/>
      <c r="K124" s="163"/>
      <c r="L124" s="163"/>
      <c r="M124" s="163"/>
      <c r="N124" s="103"/>
      <c r="O124" s="103"/>
      <c r="P124" s="103"/>
    </row>
    <row r="125" spans="1:16" ht="30" x14ac:dyDescent="0.3">
      <c r="A125" s="191" t="s">
        <v>1337</v>
      </c>
      <c r="B125" s="88" t="s">
        <v>503</v>
      </c>
      <c r="C125" s="119" t="s">
        <v>498</v>
      </c>
      <c r="D125" s="108">
        <v>1</v>
      </c>
      <c r="E125" s="108" t="s">
        <v>218</v>
      </c>
      <c r="F125" s="109"/>
      <c r="G125" s="109"/>
      <c r="H125" s="163"/>
      <c r="I125" s="163"/>
      <c r="J125" s="163"/>
      <c r="K125" s="163"/>
      <c r="L125" s="163"/>
      <c r="M125" s="163"/>
      <c r="N125" s="103"/>
      <c r="O125" s="103"/>
      <c r="P125" s="103"/>
    </row>
    <row r="126" spans="1:16" ht="30" x14ac:dyDescent="0.3">
      <c r="A126" s="191"/>
      <c r="B126" s="88"/>
      <c r="C126" s="97" t="s">
        <v>499</v>
      </c>
      <c r="D126" s="108">
        <v>1</v>
      </c>
      <c r="E126" s="108" t="s">
        <v>218</v>
      </c>
      <c r="F126" s="109"/>
      <c r="G126" s="109"/>
      <c r="H126" s="163"/>
      <c r="I126" s="163"/>
      <c r="J126" s="163"/>
      <c r="K126" s="163"/>
      <c r="L126" s="163"/>
      <c r="M126" s="163"/>
      <c r="N126" s="103"/>
      <c r="O126" s="103"/>
      <c r="P126" s="103"/>
    </row>
    <row r="127" spans="1:16" ht="45" x14ac:dyDescent="0.3">
      <c r="A127" s="191" t="s">
        <v>535</v>
      </c>
      <c r="B127" s="90" t="s">
        <v>2240</v>
      </c>
      <c r="C127" s="97" t="s">
        <v>1944</v>
      </c>
      <c r="D127" s="108">
        <v>1</v>
      </c>
      <c r="E127" s="108" t="s">
        <v>218</v>
      </c>
      <c r="F127" s="97" t="s">
        <v>505</v>
      </c>
      <c r="G127" s="109"/>
      <c r="H127" s="163"/>
      <c r="I127" s="163"/>
      <c r="J127" s="163"/>
      <c r="K127" s="163"/>
      <c r="L127" s="163"/>
      <c r="M127" s="163"/>
      <c r="N127" s="103"/>
      <c r="O127" s="103"/>
      <c r="P127" s="103"/>
    </row>
    <row r="128" spans="1:16" x14ac:dyDescent="0.3">
      <c r="A128" s="191"/>
      <c r="B128" s="90"/>
      <c r="C128" s="88" t="s">
        <v>506</v>
      </c>
      <c r="D128" s="108">
        <v>1</v>
      </c>
      <c r="E128" s="108" t="s">
        <v>218</v>
      </c>
      <c r="F128" s="88"/>
      <c r="G128" s="109"/>
      <c r="H128" s="163"/>
      <c r="I128" s="163"/>
      <c r="J128" s="163"/>
      <c r="K128" s="163"/>
      <c r="L128" s="163"/>
      <c r="M128" s="163"/>
      <c r="N128" s="103"/>
      <c r="O128" s="103"/>
      <c r="P128" s="103"/>
    </row>
    <row r="129" spans="1:16" ht="30" x14ac:dyDescent="0.3">
      <c r="A129" s="191" t="s">
        <v>3556</v>
      </c>
      <c r="B129" s="88" t="s">
        <v>2241</v>
      </c>
      <c r="C129" s="88" t="s">
        <v>2242</v>
      </c>
      <c r="D129" s="108">
        <v>1</v>
      </c>
      <c r="E129" s="108" t="s">
        <v>218</v>
      </c>
      <c r="F129" s="109"/>
      <c r="G129" s="109"/>
      <c r="H129" s="163"/>
      <c r="I129" s="163"/>
      <c r="J129" s="163"/>
      <c r="K129" s="163"/>
      <c r="L129" s="163"/>
      <c r="M129" s="163"/>
      <c r="N129" s="103"/>
      <c r="O129" s="103"/>
      <c r="P129" s="103"/>
    </row>
    <row r="130" spans="1:16" ht="45" x14ac:dyDescent="0.3">
      <c r="A130" s="191" t="s">
        <v>3557</v>
      </c>
      <c r="B130" s="88" t="s">
        <v>509</v>
      </c>
      <c r="C130" s="97" t="s">
        <v>1327</v>
      </c>
      <c r="D130" s="108">
        <v>1</v>
      </c>
      <c r="E130" s="108" t="s">
        <v>218</v>
      </c>
      <c r="F130" s="109"/>
      <c r="G130" s="109"/>
      <c r="H130" s="163"/>
      <c r="I130" s="163"/>
      <c r="J130" s="163"/>
      <c r="K130" s="163"/>
      <c r="L130" s="163"/>
      <c r="M130" s="163"/>
      <c r="N130" s="103"/>
      <c r="O130" s="103"/>
      <c r="P130" s="103"/>
    </row>
    <row r="131" spans="1:16" x14ac:dyDescent="0.3">
      <c r="A131" s="191" t="s">
        <v>53</v>
      </c>
      <c r="B131" s="766" t="s">
        <v>52</v>
      </c>
      <c r="C131" s="762"/>
      <c r="D131" s="762"/>
      <c r="E131" s="762"/>
      <c r="F131" s="762"/>
      <c r="G131" s="767"/>
      <c r="H131" s="163">
        <f>SUM(D132:D133)</f>
        <v>2</v>
      </c>
      <c r="I131" s="163">
        <f>COUNT(D132:D133)*2</f>
        <v>4</v>
      </c>
      <c r="J131" s="163"/>
      <c r="K131" s="163"/>
      <c r="L131" s="163"/>
      <c r="M131" s="163"/>
      <c r="N131" s="103"/>
      <c r="O131" s="103"/>
      <c r="P131" s="103"/>
    </row>
    <row r="132" spans="1:16" ht="45" x14ac:dyDescent="0.3">
      <c r="A132" s="191" t="s">
        <v>1958</v>
      </c>
      <c r="B132" s="88" t="s">
        <v>528</v>
      </c>
      <c r="C132" s="88" t="s">
        <v>1956</v>
      </c>
      <c r="D132" s="108">
        <v>1</v>
      </c>
      <c r="E132" s="108" t="s">
        <v>245</v>
      </c>
      <c r="F132" s="88"/>
      <c r="G132" s="109"/>
      <c r="H132" s="163"/>
      <c r="I132" s="163"/>
      <c r="J132" s="163"/>
      <c r="K132" s="163"/>
      <c r="L132" s="163"/>
      <c r="M132" s="163"/>
      <c r="N132" s="103"/>
      <c r="O132" s="103"/>
      <c r="P132" s="103"/>
    </row>
    <row r="133" spans="1:16" ht="45" x14ac:dyDescent="0.3">
      <c r="A133" s="191" t="s">
        <v>1961</v>
      </c>
      <c r="B133" s="88" t="s">
        <v>531</v>
      </c>
      <c r="C133" s="88" t="s">
        <v>2246</v>
      </c>
      <c r="D133" s="108">
        <v>1</v>
      </c>
      <c r="E133" s="108" t="s">
        <v>245</v>
      </c>
      <c r="F133" s="109"/>
      <c r="G133" s="109"/>
      <c r="H133" s="163"/>
      <c r="I133" s="163"/>
      <c r="J133" s="163"/>
      <c r="K133" s="163"/>
      <c r="L133" s="163"/>
      <c r="M133" s="163"/>
      <c r="N133" s="103"/>
      <c r="O133" s="103"/>
      <c r="P133" s="103"/>
    </row>
    <row r="134" spans="1:16" x14ac:dyDescent="0.3">
      <c r="A134" s="191" t="s">
        <v>62</v>
      </c>
      <c r="B134" s="766" t="s">
        <v>542</v>
      </c>
      <c r="C134" s="762"/>
      <c r="D134" s="762"/>
      <c r="E134" s="762"/>
      <c r="F134" s="762"/>
      <c r="G134" s="767"/>
      <c r="H134" s="163">
        <f>SUM(D135)</f>
        <v>1</v>
      </c>
      <c r="I134" s="163">
        <f>COUNT(D135)*2</f>
        <v>2</v>
      </c>
      <c r="J134" s="163"/>
      <c r="K134" s="163"/>
      <c r="L134" s="163"/>
      <c r="M134" s="163"/>
      <c r="N134" s="103"/>
      <c r="O134" s="103"/>
      <c r="P134" s="103"/>
    </row>
    <row r="135" spans="1:16" ht="45" x14ac:dyDescent="0.3">
      <c r="A135" s="191" t="s">
        <v>3751</v>
      </c>
      <c r="B135" s="90" t="s">
        <v>2247</v>
      </c>
      <c r="C135" s="88" t="s">
        <v>2248</v>
      </c>
      <c r="D135" s="108">
        <v>1</v>
      </c>
      <c r="E135" s="108" t="s">
        <v>247</v>
      </c>
      <c r="F135" s="109"/>
      <c r="G135" s="109"/>
      <c r="H135" s="163"/>
      <c r="I135" s="163"/>
      <c r="J135" s="163"/>
      <c r="K135" s="163"/>
      <c r="L135" s="163"/>
      <c r="M135" s="163"/>
      <c r="N135" s="103"/>
      <c r="O135" s="103"/>
      <c r="P135" s="103"/>
    </row>
    <row r="136" spans="1:16" x14ac:dyDescent="0.3">
      <c r="A136" s="191" t="s">
        <v>3561</v>
      </c>
      <c r="B136" s="766" t="s">
        <v>547</v>
      </c>
      <c r="C136" s="762"/>
      <c r="D136" s="762"/>
      <c r="E136" s="762"/>
      <c r="F136" s="762"/>
      <c r="G136" s="767"/>
      <c r="H136" s="163">
        <f>SUM(D137:D139)</f>
        <v>3</v>
      </c>
      <c r="I136" s="163">
        <f>COUNT(D137:D139)*2</f>
        <v>6</v>
      </c>
      <c r="J136" s="163"/>
      <c r="K136" s="163"/>
      <c r="L136" s="163"/>
      <c r="M136" s="163"/>
      <c r="N136" s="103"/>
      <c r="O136" s="103"/>
      <c r="P136" s="103"/>
    </row>
    <row r="137" spans="1:16" ht="45" x14ac:dyDescent="0.3">
      <c r="A137" s="191" t="s">
        <v>3752</v>
      </c>
      <c r="B137" s="88" t="s">
        <v>549</v>
      </c>
      <c r="C137" s="88" t="s">
        <v>2249</v>
      </c>
      <c r="D137" s="108">
        <v>1</v>
      </c>
      <c r="E137" s="108" t="s">
        <v>283</v>
      </c>
      <c r="F137" s="109"/>
      <c r="G137" s="109"/>
      <c r="H137" s="163"/>
      <c r="I137" s="163"/>
      <c r="J137" s="163"/>
      <c r="K137" s="163"/>
      <c r="L137" s="163"/>
      <c r="M137" s="163"/>
      <c r="N137" s="103"/>
      <c r="O137" s="103"/>
      <c r="P137" s="103"/>
    </row>
    <row r="138" spans="1:16" ht="45" x14ac:dyDescent="0.3">
      <c r="A138" s="191" t="s">
        <v>3753</v>
      </c>
      <c r="B138" s="88" t="s">
        <v>552</v>
      </c>
      <c r="C138" s="88" t="s">
        <v>553</v>
      </c>
      <c r="D138" s="108">
        <v>1</v>
      </c>
      <c r="E138" s="108" t="s">
        <v>247</v>
      </c>
      <c r="F138" s="88" t="s">
        <v>2250</v>
      </c>
      <c r="G138" s="109"/>
      <c r="H138" s="163"/>
      <c r="I138" s="163"/>
      <c r="J138" s="163"/>
      <c r="K138" s="163"/>
      <c r="L138" s="163"/>
      <c r="M138" s="163"/>
      <c r="N138" s="103"/>
      <c r="O138" s="103"/>
      <c r="P138" s="103"/>
    </row>
    <row r="139" spans="1:16" ht="60" x14ac:dyDescent="0.3">
      <c r="A139" s="191" t="s">
        <v>3756</v>
      </c>
      <c r="B139" s="88" t="s">
        <v>2251</v>
      </c>
      <c r="C139" s="97" t="s">
        <v>2252</v>
      </c>
      <c r="D139" s="108">
        <v>1</v>
      </c>
      <c r="E139" s="108" t="s">
        <v>218</v>
      </c>
      <c r="F139" s="117"/>
      <c r="G139" s="109"/>
      <c r="H139" s="163"/>
      <c r="I139" s="163"/>
      <c r="J139" s="163"/>
      <c r="K139" s="163"/>
      <c r="L139" s="163"/>
      <c r="M139" s="163"/>
      <c r="N139" s="103"/>
      <c r="O139" s="103"/>
      <c r="P139" s="103"/>
    </row>
    <row r="140" spans="1:16" x14ac:dyDescent="0.3">
      <c r="A140" s="190"/>
      <c r="B140" s="763" t="s">
        <v>557</v>
      </c>
      <c r="C140" s="764"/>
      <c r="D140" s="764"/>
      <c r="E140" s="764"/>
      <c r="F140" s="764"/>
      <c r="G140" s="769"/>
      <c r="H140" s="163">
        <f>H141+H144+H147+H155+H159+H153</f>
        <v>27</v>
      </c>
      <c r="I140" s="163">
        <f>I141+I144+I147+I155+I159+I153</f>
        <v>54</v>
      </c>
      <c r="J140" s="163"/>
      <c r="K140" s="163"/>
      <c r="L140" s="163"/>
      <c r="M140" s="163"/>
      <c r="N140" s="103"/>
      <c r="O140" s="103"/>
      <c r="P140" s="103"/>
    </row>
    <row r="141" spans="1:16" x14ac:dyDescent="0.3">
      <c r="A141" s="191" t="s">
        <v>65</v>
      </c>
      <c r="B141" s="766" t="s">
        <v>66</v>
      </c>
      <c r="C141" s="762"/>
      <c r="D141" s="762"/>
      <c r="E141" s="762"/>
      <c r="F141" s="762"/>
      <c r="G141" s="767"/>
      <c r="H141" s="163">
        <f>SUM(D142:D143)</f>
        <v>2</v>
      </c>
      <c r="I141" s="163">
        <f>COUNT(D142:D143)*2</f>
        <v>4</v>
      </c>
      <c r="J141" s="163"/>
      <c r="K141" s="163"/>
      <c r="L141" s="163"/>
      <c r="M141" s="163"/>
      <c r="N141" s="103"/>
      <c r="O141" s="103"/>
      <c r="P141" s="103"/>
    </row>
    <row r="142" spans="1:16" ht="30" x14ac:dyDescent="0.3">
      <c r="A142" s="191" t="s">
        <v>1341</v>
      </c>
      <c r="B142" s="88" t="s">
        <v>561</v>
      </c>
      <c r="C142" s="88" t="s">
        <v>2253</v>
      </c>
      <c r="D142" s="120">
        <v>1</v>
      </c>
      <c r="E142" s="108" t="s">
        <v>563</v>
      </c>
      <c r="F142" s="117"/>
      <c r="G142" s="109"/>
      <c r="H142" s="163"/>
      <c r="I142" s="163"/>
      <c r="J142" s="163"/>
      <c r="K142" s="163"/>
      <c r="L142" s="163"/>
      <c r="M142" s="163"/>
      <c r="N142" s="103"/>
      <c r="O142" s="103"/>
      <c r="P142" s="103"/>
    </row>
    <row r="143" spans="1:16" ht="30" x14ac:dyDescent="0.3">
      <c r="A143" s="191"/>
      <c r="B143" s="88"/>
      <c r="C143" s="88" t="s">
        <v>2254</v>
      </c>
      <c r="D143" s="108">
        <v>1</v>
      </c>
      <c r="E143" s="108" t="s">
        <v>563</v>
      </c>
      <c r="F143" s="88" t="s">
        <v>565</v>
      </c>
      <c r="G143" s="109"/>
      <c r="H143" s="163"/>
      <c r="I143" s="163"/>
      <c r="J143" s="163"/>
      <c r="K143" s="163"/>
      <c r="L143" s="163"/>
      <c r="M143" s="163"/>
      <c r="N143" s="103"/>
      <c r="O143" s="103"/>
      <c r="P143" s="103"/>
    </row>
    <row r="144" spans="1:16" x14ac:dyDescent="0.3">
      <c r="A144" s="191" t="s">
        <v>69</v>
      </c>
      <c r="B144" s="766" t="s">
        <v>590</v>
      </c>
      <c r="C144" s="762"/>
      <c r="D144" s="762"/>
      <c r="E144" s="762"/>
      <c r="F144" s="762"/>
      <c r="G144" s="767"/>
      <c r="H144" s="163">
        <f>SUM(D145:D146)</f>
        <v>2</v>
      </c>
      <c r="I144" s="163">
        <f>COUNT(D145:D146)*2</f>
        <v>4</v>
      </c>
      <c r="J144" s="163"/>
      <c r="K144" s="163"/>
      <c r="L144" s="163"/>
      <c r="M144" s="163"/>
      <c r="N144" s="103"/>
      <c r="O144" s="103"/>
      <c r="P144" s="103"/>
    </row>
    <row r="145" spans="1:16" ht="60" x14ac:dyDescent="0.3">
      <c r="A145" s="191" t="s">
        <v>1360</v>
      </c>
      <c r="B145" s="88" t="s">
        <v>595</v>
      </c>
      <c r="C145" s="88" t="s">
        <v>2255</v>
      </c>
      <c r="D145" s="108">
        <v>1</v>
      </c>
      <c r="E145" s="108" t="s">
        <v>247</v>
      </c>
      <c r="F145" s="109"/>
      <c r="G145" s="109"/>
      <c r="H145" s="163"/>
      <c r="I145" s="163"/>
      <c r="J145" s="163"/>
      <c r="K145" s="163"/>
      <c r="L145" s="163"/>
      <c r="M145" s="163"/>
      <c r="N145" s="103"/>
      <c r="O145" s="103"/>
      <c r="P145" s="103"/>
    </row>
    <row r="146" spans="1:16" ht="30" x14ac:dyDescent="0.3">
      <c r="A146" s="191"/>
      <c r="B146" s="88"/>
      <c r="C146" s="88" t="s">
        <v>2256</v>
      </c>
      <c r="D146" s="108">
        <v>1</v>
      </c>
      <c r="E146" s="108" t="s">
        <v>247</v>
      </c>
      <c r="F146" s="88" t="s">
        <v>2257</v>
      </c>
      <c r="G146" s="109"/>
      <c r="H146" s="163"/>
      <c r="I146" s="163"/>
      <c r="J146" s="163"/>
      <c r="K146" s="163"/>
      <c r="L146" s="163"/>
      <c r="M146" s="163"/>
      <c r="N146" s="103"/>
      <c r="O146" s="103"/>
      <c r="P146" s="103"/>
    </row>
    <row r="147" spans="1:16" x14ac:dyDescent="0.3">
      <c r="A147" s="191" t="s">
        <v>78</v>
      </c>
      <c r="B147" s="766" t="s">
        <v>681</v>
      </c>
      <c r="C147" s="762"/>
      <c r="D147" s="762"/>
      <c r="E147" s="762"/>
      <c r="F147" s="762"/>
      <c r="G147" s="767"/>
      <c r="H147" s="163">
        <f>SUM(D148:D152)</f>
        <v>5</v>
      </c>
      <c r="I147" s="163">
        <f>COUNT(D148:D152)*2</f>
        <v>10</v>
      </c>
      <c r="J147" s="163"/>
      <c r="K147" s="163"/>
      <c r="L147" s="163"/>
      <c r="M147" s="163"/>
      <c r="N147" s="103"/>
      <c r="O147" s="103"/>
      <c r="P147" s="103"/>
    </row>
    <row r="148" spans="1:16" ht="30" x14ac:dyDescent="0.3">
      <c r="A148" s="191" t="s">
        <v>1383</v>
      </c>
      <c r="B148" s="88" t="s">
        <v>699</v>
      </c>
      <c r="C148" s="97" t="s">
        <v>2114</v>
      </c>
      <c r="D148" s="108">
        <v>1</v>
      </c>
      <c r="E148" s="108" t="s">
        <v>235</v>
      </c>
      <c r="F148" s="88" t="s">
        <v>2258</v>
      </c>
      <c r="G148" s="109"/>
      <c r="H148" s="163"/>
      <c r="I148" s="163"/>
      <c r="J148" s="163"/>
      <c r="K148" s="163"/>
      <c r="L148" s="163"/>
      <c r="M148" s="163"/>
      <c r="N148" s="103"/>
      <c r="O148" s="103"/>
      <c r="P148" s="103"/>
    </row>
    <row r="149" spans="1:16" ht="30" x14ac:dyDescent="0.3">
      <c r="A149" s="191" t="s">
        <v>1385</v>
      </c>
      <c r="B149" s="88" t="s">
        <v>703</v>
      </c>
      <c r="C149" s="88" t="s">
        <v>2259</v>
      </c>
      <c r="D149" s="108">
        <v>1</v>
      </c>
      <c r="E149" s="108" t="s">
        <v>563</v>
      </c>
      <c r="F149" s="117"/>
      <c r="G149" s="109"/>
      <c r="H149" s="163"/>
      <c r="I149" s="163"/>
      <c r="J149" s="163"/>
      <c r="K149" s="163"/>
      <c r="L149" s="163"/>
      <c r="M149" s="163"/>
      <c r="N149" s="103"/>
      <c r="O149" s="103"/>
      <c r="P149" s="103"/>
    </row>
    <row r="150" spans="1:16" ht="30" x14ac:dyDescent="0.3">
      <c r="A150" s="191"/>
      <c r="B150" s="88"/>
      <c r="C150" s="88" t="s">
        <v>2260</v>
      </c>
      <c r="D150" s="108">
        <v>1</v>
      </c>
      <c r="E150" s="108" t="s">
        <v>563</v>
      </c>
      <c r="F150" s="88" t="s">
        <v>2261</v>
      </c>
      <c r="G150" s="109"/>
      <c r="H150" s="163"/>
      <c r="I150" s="163"/>
      <c r="J150" s="163"/>
      <c r="K150" s="163"/>
      <c r="L150" s="163"/>
      <c r="M150" s="163"/>
      <c r="N150" s="103"/>
      <c r="O150" s="103"/>
      <c r="P150" s="103"/>
    </row>
    <row r="151" spans="1:16" ht="45" x14ac:dyDescent="0.3">
      <c r="A151" s="191" t="s">
        <v>1388</v>
      </c>
      <c r="B151" s="88" t="s">
        <v>708</v>
      </c>
      <c r="C151" s="88" t="s">
        <v>2262</v>
      </c>
      <c r="D151" s="108">
        <v>1</v>
      </c>
      <c r="E151" s="108" t="s">
        <v>218</v>
      </c>
      <c r="F151" s="88"/>
      <c r="G151" s="109"/>
      <c r="H151" s="163"/>
      <c r="I151" s="163"/>
      <c r="J151" s="163"/>
      <c r="K151" s="163"/>
      <c r="L151" s="163"/>
      <c r="M151" s="163"/>
      <c r="N151" s="103"/>
      <c r="O151" s="103"/>
      <c r="P151" s="103"/>
    </row>
    <row r="152" spans="1:16" ht="30" x14ac:dyDescent="0.3">
      <c r="A152" s="191"/>
      <c r="B152" s="88"/>
      <c r="C152" s="88" t="s">
        <v>2263</v>
      </c>
      <c r="D152" s="108">
        <v>1</v>
      </c>
      <c r="E152" s="108" t="s">
        <v>218</v>
      </c>
      <c r="F152" s="88" t="s">
        <v>2264</v>
      </c>
      <c r="G152" s="109"/>
      <c r="H152" s="163"/>
      <c r="I152" s="163"/>
      <c r="J152" s="163"/>
      <c r="K152" s="163"/>
      <c r="L152" s="163"/>
      <c r="M152" s="163"/>
      <c r="N152" s="103"/>
      <c r="O152" s="103"/>
      <c r="P152" s="103"/>
    </row>
    <row r="153" spans="1:16" x14ac:dyDescent="0.3">
      <c r="A153" s="191" t="s">
        <v>82</v>
      </c>
      <c r="B153" s="766" t="s">
        <v>1503</v>
      </c>
      <c r="C153" s="762"/>
      <c r="D153" s="762"/>
      <c r="E153" s="762"/>
      <c r="F153" s="762"/>
      <c r="G153" s="767"/>
      <c r="H153" s="163">
        <f>SUM(D154)</f>
        <v>1</v>
      </c>
      <c r="I153" s="163">
        <f>COUNT(D154)*2</f>
        <v>2</v>
      </c>
      <c r="J153" s="163"/>
      <c r="K153" s="163"/>
      <c r="L153" s="163"/>
      <c r="M153" s="163"/>
      <c r="N153" s="103"/>
      <c r="O153" s="103"/>
      <c r="P153" s="103"/>
    </row>
    <row r="154" spans="1:16" ht="45" x14ac:dyDescent="0.3">
      <c r="A154" s="191" t="s">
        <v>4405</v>
      </c>
      <c r="B154" s="88" t="s">
        <v>4400</v>
      </c>
      <c r="C154" s="107" t="s">
        <v>2288</v>
      </c>
      <c r="D154" s="122">
        <v>1</v>
      </c>
      <c r="E154" s="122" t="s">
        <v>388</v>
      </c>
      <c r="F154" s="109"/>
      <c r="G154" s="109"/>
      <c r="H154" s="163"/>
      <c r="I154" s="163"/>
      <c r="J154" s="163"/>
      <c r="K154" s="163"/>
      <c r="L154" s="163"/>
      <c r="M154" s="163"/>
      <c r="N154" s="103"/>
      <c r="O154" s="103"/>
      <c r="P154" s="103"/>
    </row>
    <row r="155" spans="1:16" x14ac:dyDescent="0.3">
      <c r="A155" s="191" t="s">
        <v>84</v>
      </c>
      <c r="B155" s="766" t="s">
        <v>83</v>
      </c>
      <c r="C155" s="762"/>
      <c r="D155" s="762"/>
      <c r="E155" s="762"/>
      <c r="F155" s="762"/>
      <c r="G155" s="767"/>
      <c r="H155" s="163">
        <f>SUM(D156:D158)</f>
        <v>3</v>
      </c>
      <c r="I155" s="163">
        <f>COUNT(D156:D158)*2</f>
        <v>6</v>
      </c>
      <c r="J155" s="163"/>
      <c r="K155" s="163"/>
      <c r="L155" s="163"/>
      <c r="M155" s="163"/>
      <c r="N155" s="103"/>
      <c r="O155" s="103"/>
      <c r="P155" s="103"/>
    </row>
    <row r="156" spans="1:16" ht="30" x14ac:dyDescent="0.3">
      <c r="A156" s="191" t="s">
        <v>1393</v>
      </c>
      <c r="B156" s="88" t="s">
        <v>2265</v>
      </c>
      <c r="C156" s="88" t="s">
        <v>2266</v>
      </c>
      <c r="D156" s="108">
        <v>1</v>
      </c>
      <c r="E156" s="108" t="s">
        <v>388</v>
      </c>
      <c r="F156" s="109"/>
      <c r="G156" s="109"/>
      <c r="H156" s="163"/>
      <c r="I156" s="163"/>
      <c r="J156" s="163"/>
      <c r="K156" s="163"/>
      <c r="L156" s="163"/>
      <c r="M156" s="163"/>
      <c r="N156" s="103"/>
      <c r="O156" s="103"/>
      <c r="P156" s="103"/>
    </row>
    <row r="157" spans="1:16" ht="30" x14ac:dyDescent="0.3">
      <c r="A157" s="191"/>
      <c r="B157" s="88"/>
      <c r="C157" s="88" t="s">
        <v>2019</v>
      </c>
      <c r="D157" s="108">
        <v>1</v>
      </c>
      <c r="E157" s="108" t="s">
        <v>388</v>
      </c>
      <c r="F157" s="109"/>
      <c r="G157" s="109"/>
      <c r="H157" s="163"/>
      <c r="I157" s="163"/>
      <c r="J157" s="163"/>
      <c r="K157" s="163"/>
      <c r="L157" s="163"/>
      <c r="M157" s="163"/>
      <c r="N157" s="103"/>
      <c r="O157" s="103"/>
      <c r="P157" s="103"/>
    </row>
    <row r="158" spans="1:16" ht="45" x14ac:dyDescent="0.3">
      <c r="A158" s="191" t="s">
        <v>3807</v>
      </c>
      <c r="B158" s="88" t="s">
        <v>2267</v>
      </c>
      <c r="C158" s="88" t="s">
        <v>2268</v>
      </c>
      <c r="D158" s="108">
        <v>1</v>
      </c>
      <c r="E158" s="108" t="s">
        <v>388</v>
      </c>
      <c r="F158" s="88" t="s">
        <v>2269</v>
      </c>
      <c r="G158" s="109"/>
      <c r="H158" s="163"/>
      <c r="I158" s="163"/>
      <c r="J158" s="163"/>
      <c r="K158" s="163"/>
      <c r="L158" s="163"/>
      <c r="M158" s="163"/>
      <c r="N158" s="103"/>
      <c r="O158" s="103"/>
      <c r="P158" s="103"/>
    </row>
    <row r="159" spans="1:16" x14ac:dyDescent="0.3">
      <c r="A159" s="191" t="s">
        <v>86</v>
      </c>
      <c r="B159" s="766" t="s">
        <v>85</v>
      </c>
      <c r="C159" s="762"/>
      <c r="D159" s="762"/>
      <c r="E159" s="762"/>
      <c r="F159" s="762"/>
      <c r="G159" s="767"/>
      <c r="H159" s="163">
        <f>SUM(D160:D173)</f>
        <v>14</v>
      </c>
      <c r="I159" s="163">
        <f>COUNT(D160:D173)*2</f>
        <v>28</v>
      </c>
      <c r="J159" s="163"/>
      <c r="K159" s="163"/>
      <c r="L159" s="163"/>
      <c r="M159" s="163"/>
      <c r="N159" s="103"/>
      <c r="O159" s="103"/>
      <c r="P159" s="103"/>
    </row>
    <row r="160" spans="1:16" ht="90" x14ac:dyDescent="0.3">
      <c r="A160" s="191" t="s">
        <v>3808</v>
      </c>
      <c r="B160" s="88" t="s">
        <v>767</v>
      </c>
      <c r="C160" s="88" t="s">
        <v>2270</v>
      </c>
      <c r="D160" s="108">
        <v>1</v>
      </c>
      <c r="E160" s="108" t="s">
        <v>235</v>
      </c>
      <c r="F160" s="88" t="s">
        <v>2271</v>
      </c>
      <c r="G160" s="109"/>
      <c r="H160" s="163"/>
      <c r="I160" s="163"/>
      <c r="J160" s="163"/>
      <c r="K160" s="163"/>
      <c r="L160" s="163"/>
      <c r="M160" s="163"/>
      <c r="N160" s="103"/>
      <c r="O160" s="103"/>
      <c r="P160" s="103"/>
    </row>
    <row r="161" spans="1:16" ht="45" x14ac:dyDescent="0.3">
      <c r="A161" s="191"/>
      <c r="B161" s="88"/>
      <c r="C161" s="88" t="s">
        <v>2272</v>
      </c>
      <c r="D161" s="108">
        <v>1</v>
      </c>
      <c r="E161" s="108" t="s">
        <v>247</v>
      </c>
      <c r="F161" s="90"/>
      <c r="G161" s="121"/>
      <c r="H161" s="163"/>
      <c r="I161" s="163"/>
      <c r="J161" s="163"/>
      <c r="K161" s="163"/>
      <c r="L161" s="163"/>
      <c r="M161" s="163"/>
      <c r="N161" s="103"/>
      <c r="O161" s="103"/>
      <c r="P161" s="103"/>
    </row>
    <row r="162" spans="1:16" ht="30" x14ac:dyDescent="0.3">
      <c r="A162" s="191"/>
      <c r="B162" s="88"/>
      <c r="C162" s="88" t="s">
        <v>2273</v>
      </c>
      <c r="D162" s="108">
        <v>1</v>
      </c>
      <c r="E162" s="108" t="s">
        <v>247</v>
      </c>
      <c r="F162" s="109"/>
      <c r="G162" s="109"/>
      <c r="H162" s="163"/>
      <c r="I162" s="163"/>
      <c r="J162" s="163"/>
      <c r="K162" s="163"/>
      <c r="L162" s="163"/>
      <c r="M162" s="163"/>
      <c r="N162" s="103"/>
      <c r="O162" s="103"/>
      <c r="P162" s="103"/>
    </row>
    <row r="163" spans="1:16" ht="30" x14ac:dyDescent="0.3">
      <c r="A163" s="191"/>
      <c r="B163" s="88"/>
      <c r="C163" s="88" t="s">
        <v>2274</v>
      </c>
      <c r="D163" s="108">
        <v>1</v>
      </c>
      <c r="E163" s="108" t="s">
        <v>247</v>
      </c>
      <c r="F163" s="109"/>
      <c r="G163" s="109"/>
      <c r="H163" s="163"/>
      <c r="I163" s="163"/>
      <c r="J163" s="163"/>
      <c r="K163" s="163"/>
      <c r="L163" s="163"/>
      <c r="M163" s="163"/>
      <c r="N163" s="103"/>
      <c r="O163" s="103"/>
      <c r="P163" s="103"/>
    </row>
    <row r="164" spans="1:16" ht="30" x14ac:dyDescent="0.3">
      <c r="A164" s="191"/>
      <c r="B164" s="88"/>
      <c r="C164" s="88" t="s">
        <v>2275</v>
      </c>
      <c r="D164" s="108">
        <v>1</v>
      </c>
      <c r="E164" s="108" t="s">
        <v>247</v>
      </c>
      <c r="F164" s="88" t="s">
        <v>2276</v>
      </c>
      <c r="G164" s="109"/>
      <c r="H164" s="163"/>
      <c r="I164" s="163"/>
      <c r="J164" s="163"/>
      <c r="K164" s="163"/>
      <c r="L164" s="163"/>
      <c r="M164" s="163"/>
      <c r="N164" s="103"/>
      <c r="O164" s="103"/>
      <c r="P164" s="103"/>
    </row>
    <row r="165" spans="1:16" ht="30" x14ac:dyDescent="0.3">
      <c r="A165" s="191" t="s">
        <v>3809</v>
      </c>
      <c r="B165" s="88" t="s">
        <v>2277</v>
      </c>
      <c r="C165" s="88" t="s">
        <v>2278</v>
      </c>
      <c r="D165" s="108">
        <v>1</v>
      </c>
      <c r="E165" s="108" t="s">
        <v>243</v>
      </c>
      <c r="F165" s="109"/>
      <c r="G165" s="109"/>
      <c r="H165" s="163"/>
      <c r="I165" s="163"/>
      <c r="J165" s="163"/>
      <c r="K165" s="163"/>
      <c r="L165" s="163"/>
      <c r="M165" s="163"/>
      <c r="N165" s="103"/>
      <c r="O165" s="103"/>
      <c r="P165" s="103"/>
    </row>
    <row r="166" spans="1:16" ht="45" x14ac:dyDescent="0.3">
      <c r="A166" s="191"/>
      <c r="B166" s="88"/>
      <c r="C166" s="88" t="s">
        <v>2279</v>
      </c>
      <c r="D166" s="108">
        <v>1</v>
      </c>
      <c r="E166" s="108" t="s">
        <v>243</v>
      </c>
      <c r="F166" s="109"/>
      <c r="G166" s="109"/>
      <c r="H166" s="163"/>
      <c r="I166" s="163"/>
      <c r="J166" s="163"/>
      <c r="K166" s="163"/>
      <c r="L166" s="163"/>
      <c r="M166" s="163"/>
      <c r="N166" s="103"/>
      <c r="O166" s="103"/>
      <c r="P166" s="103"/>
    </row>
    <row r="167" spans="1:16" ht="45" x14ac:dyDescent="0.3">
      <c r="A167" s="191"/>
      <c r="B167" s="88"/>
      <c r="C167" s="88" t="s">
        <v>2280</v>
      </c>
      <c r="D167" s="108">
        <v>1</v>
      </c>
      <c r="E167" s="108" t="s">
        <v>247</v>
      </c>
      <c r="F167" s="109"/>
      <c r="G167" s="109"/>
      <c r="H167" s="163"/>
      <c r="I167" s="163"/>
      <c r="J167" s="163"/>
      <c r="K167" s="163"/>
      <c r="L167" s="163"/>
      <c r="M167" s="163"/>
      <c r="N167" s="103"/>
      <c r="O167" s="103"/>
      <c r="P167" s="103"/>
    </row>
    <row r="168" spans="1:16" ht="45" x14ac:dyDescent="0.3">
      <c r="A168" s="191" t="s">
        <v>3810</v>
      </c>
      <c r="B168" s="88" t="s">
        <v>2281</v>
      </c>
      <c r="C168" s="88" t="s">
        <v>2282</v>
      </c>
      <c r="D168" s="108">
        <v>1</v>
      </c>
      <c r="E168" s="108" t="s">
        <v>247</v>
      </c>
      <c r="F168" s="109"/>
      <c r="G168" s="109"/>
      <c r="H168" s="163"/>
      <c r="I168" s="163"/>
      <c r="J168" s="163"/>
      <c r="K168" s="163"/>
      <c r="L168" s="163"/>
      <c r="M168" s="163"/>
      <c r="N168" s="103"/>
      <c r="O168" s="103"/>
      <c r="P168" s="103"/>
    </row>
    <row r="169" spans="1:16" ht="30" x14ac:dyDescent="0.3">
      <c r="A169" s="191"/>
      <c r="B169" s="88"/>
      <c r="C169" s="88" t="s">
        <v>2283</v>
      </c>
      <c r="D169" s="108">
        <v>1</v>
      </c>
      <c r="E169" s="108" t="s">
        <v>235</v>
      </c>
      <c r="F169" s="109"/>
      <c r="G169" s="109"/>
      <c r="H169" s="163"/>
      <c r="I169" s="163"/>
      <c r="J169" s="163"/>
      <c r="K169" s="163"/>
      <c r="L169" s="163"/>
      <c r="M169" s="163"/>
      <c r="N169" s="103"/>
      <c r="O169" s="103"/>
      <c r="P169" s="103"/>
    </row>
    <row r="170" spans="1:16" ht="45" x14ac:dyDescent="0.3">
      <c r="A170" s="191"/>
      <c r="B170" s="88"/>
      <c r="C170" s="88" t="s">
        <v>2284</v>
      </c>
      <c r="D170" s="108">
        <v>1</v>
      </c>
      <c r="E170" s="108" t="s">
        <v>247</v>
      </c>
      <c r="F170" s="109"/>
      <c r="G170" s="109"/>
      <c r="H170" s="163"/>
      <c r="I170" s="163"/>
      <c r="J170" s="163"/>
      <c r="K170" s="163"/>
      <c r="L170" s="163"/>
      <c r="M170" s="163"/>
      <c r="N170" s="103"/>
      <c r="O170" s="103"/>
      <c r="P170" s="103"/>
    </row>
    <row r="171" spans="1:16" ht="30" x14ac:dyDescent="0.3">
      <c r="A171" s="191"/>
      <c r="B171" s="88"/>
      <c r="C171" s="88" t="s">
        <v>2285</v>
      </c>
      <c r="D171" s="108">
        <v>1</v>
      </c>
      <c r="E171" s="108" t="s">
        <v>247</v>
      </c>
      <c r="F171" s="109"/>
      <c r="G171" s="109"/>
      <c r="H171" s="163"/>
      <c r="I171" s="163"/>
      <c r="J171" s="163"/>
      <c r="K171" s="163"/>
      <c r="L171" s="163"/>
      <c r="M171" s="163"/>
      <c r="N171" s="103"/>
      <c r="O171" s="103"/>
      <c r="P171" s="103"/>
    </row>
    <row r="172" spans="1:16" ht="30" x14ac:dyDescent="0.3">
      <c r="A172" s="191"/>
      <c r="B172" s="88"/>
      <c r="C172" s="88" t="s">
        <v>2286</v>
      </c>
      <c r="D172" s="108">
        <v>1</v>
      </c>
      <c r="E172" s="108" t="s">
        <v>247</v>
      </c>
      <c r="F172" s="109"/>
      <c r="G172" s="109"/>
      <c r="H172" s="163"/>
      <c r="I172" s="163"/>
      <c r="J172" s="163"/>
      <c r="K172" s="163"/>
      <c r="L172" s="163"/>
      <c r="M172" s="163"/>
      <c r="N172" s="103"/>
      <c r="O172" s="103"/>
      <c r="P172" s="103"/>
    </row>
    <row r="173" spans="1:16" ht="45" x14ac:dyDescent="0.3">
      <c r="A173" s="191"/>
      <c r="B173" s="88"/>
      <c r="C173" s="88" t="s">
        <v>2287</v>
      </c>
      <c r="D173" s="108">
        <v>1</v>
      </c>
      <c r="E173" s="108" t="s">
        <v>247</v>
      </c>
      <c r="F173" s="109"/>
      <c r="G173" s="109"/>
      <c r="H173" s="163"/>
      <c r="I173" s="163"/>
      <c r="J173" s="163"/>
      <c r="K173" s="163"/>
      <c r="L173" s="163"/>
      <c r="M173" s="163"/>
      <c r="N173" s="103"/>
      <c r="O173" s="103"/>
      <c r="P173" s="103"/>
    </row>
    <row r="174" spans="1:16" x14ac:dyDescent="0.3">
      <c r="A174" s="195"/>
      <c r="B174" s="763" t="s">
        <v>795</v>
      </c>
      <c r="C174" s="764"/>
      <c r="D174" s="764"/>
      <c r="E174" s="764"/>
      <c r="F174" s="764"/>
      <c r="G174" s="765"/>
      <c r="H174" s="163">
        <f t="shared" ref="H174:I174" si="2">H175+H179+H190+H195+H202+H211</f>
        <v>47</v>
      </c>
      <c r="I174" s="163">
        <f t="shared" si="2"/>
        <v>94</v>
      </c>
      <c r="J174" s="163"/>
      <c r="K174" s="163"/>
      <c r="L174" s="163"/>
      <c r="M174" s="163"/>
      <c r="N174" s="103"/>
      <c r="O174" s="103"/>
      <c r="P174" s="103"/>
    </row>
    <row r="175" spans="1:16" x14ac:dyDescent="0.3">
      <c r="A175" s="192" t="s">
        <v>108</v>
      </c>
      <c r="B175" s="766" t="s">
        <v>797</v>
      </c>
      <c r="C175" s="762"/>
      <c r="D175" s="762"/>
      <c r="E175" s="762"/>
      <c r="F175" s="762"/>
      <c r="G175" s="767"/>
      <c r="H175" s="163">
        <f>SUM(D176:D178)</f>
        <v>3</v>
      </c>
      <c r="I175" s="163">
        <f>COUNT(D176:D178)*2</f>
        <v>6</v>
      </c>
      <c r="J175" s="163"/>
      <c r="K175" s="163"/>
      <c r="L175" s="163"/>
      <c r="M175" s="163"/>
      <c r="N175" s="103"/>
      <c r="O175" s="103"/>
      <c r="P175" s="103"/>
    </row>
    <row r="176" spans="1:16" ht="30" x14ac:dyDescent="0.3">
      <c r="A176" s="192" t="s">
        <v>1552</v>
      </c>
      <c r="B176" s="88" t="s">
        <v>799</v>
      </c>
      <c r="C176" s="88" t="s">
        <v>2129</v>
      </c>
      <c r="D176" s="108">
        <v>1</v>
      </c>
      <c r="E176" s="108" t="s">
        <v>388</v>
      </c>
      <c r="F176" s="97" t="s">
        <v>1553</v>
      </c>
      <c r="G176" s="123"/>
      <c r="H176" s="163"/>
      <c r="I176" s="163"/>
      <c r="J176" s="163"/>
      <c r="K176" s="163"/>
      <c r="L176" s="163"/>
      <c r="M176" s="163"/>
      <c r="N176" s="103"/>
      <c r="O176" s="103"/>
      <c r="P176" s="103"/>
    </row>
    <row r="177" spans="1:16" ht="30" x14ac:dyDescent="0.3">
      <c r="A177" s="192"/>
      <c r="B177" s="88"/>
      <c r="C177" s="88" t="s">
        <v>2289</v>
      </c>
      <c r="D177" s="108">
        <v>1</v>
      </c>
      <c r="E177" s="108" t="s">
        <v>388</v>
      </c>
      <c r="F177" s="110"/>
      <c r="G177" s="123"/>
      <c r="H177" s="163"/>
      <c r="I177" s="163"/>
      <c r="J177" s="163"/>
      <c r="K177" s="163"/>
      <c r="L177" s="163"/>
      <c r="M177" s="163"/>
      <c r="N177" s="103"/>
      <c r="O177" s="103"/>
      <c r="P177" s="103"/>
    </row>
    <row r="178" spans="1:16" ht="45" x14ac:dyDescent="0.3">
      <c r="A178" s="192" t="s">
        <v>1555</v>
      </c>
      <c r="B178" s="88" t="s">
        <v>804</v>
      </c>
      <c r="C178" s="91" t="s">
        <v>805</v>
      </c>
      <c r="D178" s="108">
        <v>1</v>
      </c>
      <c r="E178" s="108" t="s">
        <v>388</v>
      </c>
      <c r="F178" s="88" t="s">
        <v>1556</v>
      </c>
      <c r="G178" s="123"/>
      <c r="H178" s="163"/>
      <c r="I178" s="163"/>
      <c r="J178" s="163"/>
      <c r="K178" s="163"/>
      <c r="L178" s="163"/>
      <c r="M178" s="163"/>
      <c r="N178" s="103"/>
      <c r="O178" s="103"/>
      <c r="P178" s="103"/>
    </row>
    <row r="179" spans="1:16" x14ac:dyDescent="0.3">
      <c r="A179" s="192" t="s">
        <v>109</v>
      </c>
      <c r="B179" s="766" t="s">
        <v>811</v>
      </c>
      <c r="C179" s="762"/>
      <c r="D179" s="762"/>
      <c r="E179" s="762"/>
      <c r="F179" s="762"/>
      <c r="G179" s="767"/>
      <c r="H179" s="163">
        <f>SUM(D180:D189)</f>
        <v>10</v>
      </c>
      <c r="I179" s="163">
        <f>COUNT(D180:D189)*2</f>
        <v>20</v>
      </c>
      <c r="J179" s="163"/>
      <c r="K179" s="163"/>
      <c r="L179" s="163"/>
      <c r="M179" s="163"/>
      <c r="N179" s="103"/>
      <c r="O179" s="103"/>
      <c r="P179" s="103"/>
    </row>
    <row r="180" spans="1:16" ht="30" x14ac:dyDescent="0.3">
      <c r="A180" s="192" t="s">
        <v>1557</v>
      </c>
      <c r="B180" s="88" t="s">
        <v>813</v>
      </c>
      <c r="C180" s="88" t="s">
        <v>814</v>
      </c>
      <c r="D180" s="108">
        <v>1</v>
      </c>
      <c r="E180" s="108" t="s">
        <v>218</v>
      </c>
      <c r="F180" s="97" t="s">
        <v>1558</v>
      </c>
      <c r="G180" s="123"/>
      <c r="H180" s="163"/>
      <c r="I180" s="163"/>
      <c r="J180" s="163"/>
      <c r="K180" s="163"/>
      <c r="L180" s="163"/>
      <c r="M180" s="163"/>
      <c r="N180" s="103"/>
      <c r="O180" s="103"/>
      <c r="P180" s="103"/>
    </row>
    <row r="181" spans="1:16" x14ac:dyDescent="0.3">
      <c r="A181" s="191"/>
      <c r="B181" s="88"/>
      <c r="C181" s="88" t="s">
        <v>815</v>
      </c>
      <c r="D181" s="108">
        <v>1</v>
      </c>
      <c r="E181" s="108" t="s">
        <v>245</v>
      </c>
      <c r="F181" s="97" t="s">
        <v>816</v>
      </c>
      <c r="G181" s="123"/>
      <c r="H181" s="163"/>
      <c r="I181" s="163"/>
      <c r="J181" s="163"/>
      <c r="K181" s="163"/>
      <c r="L181" s="163"/>
      <c r="M181" s="163"/>
      <c r="N181" s="103"/>
      <c r="O181" s="103"/>
      <c r="P181" s="103"/>
    </row>
    <row r="182" spans="1:16" ht="30" x14ac:dyDescent="0.3">
      <c r="A182" s="191"/>
      <c r="B182" s="88"/>
      <c r="C182" s="88" t="s">
        <v>817</v>
      </c>
      <c r="D182" s="108">
        <v>1</v>
      </c>
      <c r="E182" s="108" t="s">
        <v>245</v>
      </c>
      <c r="F182" s="97" t="s">
        <v>818</v>
      </c>
      <c r="G182" s="123"/>
      <c r="H182" s="163"/>
      <c r="I182" s="163"/>
      <c r="J182" s="163"/>
      <c r="K182" s="163"/>
      <c r="L182" s="163"/>
      <c r="M182" s="163"/>
      <c r="N182" s="103"/>
      <c r="O182" s="103"/>
      <c r="P182" s="103"/>
    </row>
    <row r="183" spans="1:16" ht="30" x14ac:dyDescent="0.3">
      <c r="A183" s="191"/>
      <c r="B183" s="88"/>
      <c r="C183" s="88" t="s">
        <v>821</v>
      </c>
      <c r="D183" s="108">
        <v>1</v>
      </c>
      <c r="E183" s="108" t="s">
        <v>218</v>
      </c>
      <c r="F183" s="97" t="s">
        <v>822</v>
      </c>
      <c r="G183" s="123"/>
      <c r="H183" s="163"/>
      <c r="I183" s="163"/>
      <c r="J183" s="163"/>
      <c r="K183" s="163"/>
      <c r="L183" s="163"/>
      <c r="M183" s="163"/>
      <c r="N183" s="103"/>
      <c r="O183" s="103"/>
      <c r="P183" s="103"/>
    </row>
    <row r="184" spans="1:16" x14ac:dyDescent="0.3">
      <c r="A184" s="191"/>
      <c r="B184" s="88"/>
      <c r="C184" s="97" t="s">
        <v>1795</v>
      </c>
      <c r="D184" s="108">
        <v>1</v>
      </c>
      <c r="E184" s="108" t="s">
        <v>218</v>
      </c>
      <c r="F184" s="110"/>
      <c r="G184" s="123"/>
      <c r="H184" s="163"/>
      <c r="I184" s="163"/>
      <c r="J184" s="163"/>
      <c r="K184" s="163"/>
      <c r="L184" s="163"/>
      <c r="M184" s="163"/>
      <c r="N184" s="103"/>
      <c r="O184" s="103"/>
      <c r="P184" s="103"/>
    </row>
    <row r="185" spans="1:16" ht="45" x14ac:dyDescent="0.3">
      <c r="A185" s="191"/>
      <c r="B185" s="88"/>
      <c r="C185" s="97" t="s">
        <v>1796</v>
      </c>
      <c r="D185" s="108">
        <v>1</v>
      </c>
      <c r="E185" s="108" t="s">
        <v>218</v>
      </c>
      <c r="F185" s="110"/>
      <c r="G185" s="123"/>
      <c r="H185" s="163"/>
      <c r="I185" s="163"/>
      <c r="J185" s="163"/>
      <c r="K185" s="163"/>
      <c r="L185" s="163"/>
      <c r="M185" s="163"/>
      <c r="N185" s="103"/>
      <c r="O185" s="103"/>
      <c r="P185" s="103"/>
    </row>
    <row r="186" spans="1:16" ht="30" x14ac:dyDescent="0.3">
      <c r="A186" s="192" t="s">
        <v>1561</v>
      </c>
      <c r="B186" s="88" t="s">
        <v>824</v>
      </c>
      <c r="C186" s="88" t="s">
        <v>825</v>
      </c>
      <c r="D186" s="108">
        <v>1</v>
      </c>
      <c r="E186" s="108" t="s">
        <v>188</v>
      </c>
      <c r="F186" s="97" t="s">
        <v>1797</v>
      </c>
      <c r="G186" s="123"/>
      <c r="H186" s="163"/>
      <c r="I186" s="163"/>
      <c r="J186" s="163"/>
      <c r="K186" s="163"/>
      <c r="L186" s="163"/>
      <c r="M186" s="163"/>
      <c r="N186" s="103"/>
      <c r="O186" s="103"/>
      <c r="P186" s="103"/>
    </row>
    <row r="187" spans="1:16" x14ac:dyDescent="0.3">
      <c r="A187" s="192"/>
      <c r="B187" s="88"/>
      <c r="C187" s="88" t="s">
        <v>2290</v>
      </c>
      <c r="D187" s="108">
        <v>1</v>
      </c>
      <c r="E187" s="108" t="s">
        <v>283</v>
      </c>
      <c r="F187" s="110"/>
      <c r="G187" s="123"/>
      <c r="H187" s="163"/>
      <c r="I187" s="163"/>
      <c r="J187" s="163"/>
      <c r="K187" s="163"/>
      <c r="L187" s="163"/>
      <c r="M187" s="163"/>
      <c r="N187" s="103"/>
      <c r="O187" s="103"/>
      <c r="P187" s="103"/>
    </row>
    <row r="188" spans="1:16" ht="30" x14ac:dyDescent="0.3">
      <c r="A188" s="369" t="s">
        <v>1563</v>
      </c>
      <c r="B188" s="96" t="s">
        <v>829</v>
      </c>
      <c r="C188" s="96" t="s">
        <v>830</v>
      </c>
      <c r="D188" s="108">
        <v>1</v>
      </c>
      <c r="E188" s="108" t="s">
        <v>218</v>
      </c>
      <c r="F188" s="124"/>
      <c r="G188" s="125"/>
      <c r="H188" s="163"/>
      <c r="I188" s="163"/>
      <c r="J188" s="163"/>
      <c r="K188" s="163"/>
      <c r="L188" s="163"/>
      <c r="M188" s="163"/>
      <c r="N188" s="103"/>
      <c r="O188" s="103"/>
      <c r="P188" s="103"/>
    </row>
    <row r="189" spans="1:16" ht="30" x14ac:dyDescent="0.3">
      <c r="A189" s="192"/>
      <c r="B189" s="88"/>
      <c r="C189" s="88" t="s">
        <v>2291</v>
      </c>
      <c r="D189" s="108">
        <v>1</v>
      </c>
      <c r="E189" s="108" t="s">
        <v>245</v>
      </c>
      <c r="F189" s="97" t="s">
        <v>2292</v>
      </c>
      <c r="G189" s="123"/>
      <c r="H189" s="163"/>
      <c r="I189" s="163"/>
      <c r="J189" s="163"/>
      <c r="K189" s="163"/>
      <c r="L189" s="163"/>
      <c r="M189" s="163"/>
      <c r="N189" s="103"/>
      <c r="O189" s="103"/>
      <c r="P189" s="103"/>
    </row>
    <row r="190" spans="1:16" x14ac:dyDescent="0.3">
      <c r="A190" s="370" t="s">
        <v>111</v>
      </c>
      <c r="B190" s="780" t="s">
        <v>834</v>
      </c>
      <c r="C190" s="781"/>
      <c r="D190" s="781"/>
      <c r="E190" s="781"/>
      <c r="F190" s="781"/>
      <c r="G190" s="782"/>
      <c r="H190" s="163">
        <f>SUM(D191:D194)</f>
        <v>4</v>
      </c>
      <c r="I190" s="163">
        <f>COUNT(D191:D194)*2</f>
        <v>8</v>
      </c>
      <c r="J190" s="163"/>
      <c r="K190" s="163"/>
      <c r="L190" s="163"/>
      <c r="M190" s="163"/>
      <c r="N190" s="103"/>
      <c r="O190" s="103"/>
      <c r="P190" s="103"/>
    </row>
    <row r="191" spans="1:16" ht="45" x14ac:dyDescent="0.3">
      <c r="A191" s="192" t="s">
        <v>1564</v>
      </c>
      <c r="B191" s="97" t="s">
        <v>836</v>
      </c>
      <c r="C191" s="88" t="s">
        <v>837</v>
      </c>
      <c r="D191" s="108">
        <v>1</v>
      </c>
      <c r="E191" s="108" t="s">
        <v>245</v>
      </c>
      <c r="F191" s="110"/>
      <c r="G191" s="123"/>
      <c r="H191" s="163"/>
      <c r="I191" s="163"/>
      <c r="J191" s="163"/>
      <c r="K191" s="163"/>
      <c r="L191" s="163"/>
      <c r="M191" s="163"/>
      <c r="N191" s="103"/>
      <c r="O191" s="103"/>
      <c r="P191" s="103"/>
    </row>
    <row r="192" spans="1:16" x14ac:dyDescent="0.3">
      <c r="A192" s="192"/>
      <c r="B192" s="97"/>
      <c r="C192" s="88" t="s">
        <v>2293</v>
      </c>
      <c r="D192" s="108">
        <v>1</v>
      </c>
      <c r="E192" s="108" t="s">
        <v>245</v>
      </c>
      <c r="F192" s="110"/>
      <c r="G192" s="123"/>
      <c r="H192" s="163"/>
      <c r="I192" s="163"/>
      <c r="J192" s="163"/>
      <c r="K192" s="163"/>
      <c r="L192" s="163"/>
      <c r="M192" s="163"/>
      <c r="N192" s="103"/>
      <c r="O192" s="103"/>
      <c r="P192" s="103"/>
    </row>
    <row r="193" spans="1:16" x14ac:dyDescent="0.3">
      <c r="A193" s="192"/>
      <c r="B193" s="97"/>
      <c r="C193" s="88" t="s">
        <v>838</v>
      </c>
      <c r="D193" s="108">
        <v>1</v>
      </c>
      <c r="E193" s="108" t="s">
        <v>245</v>
      </c>
      <c r="F193" s="110"/>
      <c r="G193" s="123"/>
      <c r="H193" s="163"/>
      <c r="I193" s="163"/>
      <c r="J193" s="163"/>
      <c r="K193" s="163"/>
      <c r="L193" s="163"/>
      <c r="M193" s="163"/>
      <c r="N193" s="103"/>
      <c r="O193" s="103"/>
      <c r="P193" s="103"/>
    </row>
    <row r="194" spans="1:16" ht="30" x14ac:dyDescent="0.3">
      <c r="A194" s="192" t="s">
        <v>1565</v>
      </c>
      <c r="B194" s="88" t="s">
        <v>2294</v>
      </c>
      <c r="C194" s="88" t="s">
        <v>2295</v>
      </c>
      <c r="D194" s="108">
        <v>1</v>
      </c>
      <c r="E194" s="108" t="s">
        <v>245</v>
      </c>
      <c r="F194" s="110"/>
      <c r="G194" s="123"/>
      <c r="H194" s="163"/>
      <c r="I194" s="163"/>
      <c r="J194" s="163"/>
      <c r="K194" s="163"/>
      <c r="L194" s="163"/>
      <c r="M194" s="163"/>
      <c r="N194" s="103"/>
      <c r="O194" s="103"/>
      <c r="P194" s="103"/>
    </row>
    <row r="195" spans="1:16" x14ac:dyDescent="0.3">
      <c r="A195" s="192" t="s">
        <v>112</v>
      </c>
      <c r="B195" s="766" t="s">
        <v>845</v>
      </c>
      <c r="C195" s="762"/>
      <c r="D195" s="762"/>
      <c r="E195" s="762"/>
      <c r="F195" s="762"/>
      <c r="G195" s="767"/>
      <c r="H195" s="163">
        <f>SUM(D196:D201)</f>
        <v>6</v>
      </c>
      <c r="I195" s="163">
        <f>COUNT(D196:D201)*2</f>
        <v>12</v>
      </c>
      <c r="J195" s="163"/>
      <c r="K195" s="163"/>
      <c r="L195" s="163"/>
      <c r="M195" s="163"/>
      <c r="N195" s="103"/>
      <c r="O195" s="103"/>
      <c r="P195" s="103"/>
    </row>
    <row r="196" spans="1:16" ht="60" x14ac:dyDescent="0.3">
      <c r="A196" s="192" t="s">
        <v>1566</v>
      </c>
      <c r="B196" s="97" t="s">
        <v>2296</v>
      </c>
      <c r="C196" s="97" t="s">
        <v>848</v>
      </c>
      <c r="D196" s="108">
        <v>1</v>
      </c>
      <c r="E196" s="108" t="s">
        <v>188</v>
      </c>
      <c r="F196" s="97" t="s">
        <v>849</v>
      </c>
      <c r="G196" s="123"/>
      <c r="H196" s="163"/>
      <c r="I196" s="163"/>
      <c r="J196" s="163"/>
      <c r="K196" s="163"/>
      <c r="L196" s="163"/>
      <c r="M196" s="163"/>
      <c r="N196" s="103"/>
      <c r="O196" s="103"/>
      <c r="P196" s="103"/>
    </row>
    <row r="197" spans="1:16" ht="45" x14ac:dyDescent="0.3">
      <c r="A197" s="191"/>
      <c r="B197" s="97"/>
      <c r="C197" s="88" t="s">
        <v>850</v>
      </c>
      <c r="D197" s="108">
        <v>1</v>
      </c>
      <c r="E197" s="108" t="s">
        <v>188</v>
      </c>
      <c r="F197" s="88" t="s">
        <v>851</v>
      </c>
      <c r="G197" s="123"/>
      <c r="H197" s="163"/>
      <c r="I197" s="163"/>
      <c r="J197" s="163"/>
      <c r="K197" s="163"/>
      <c r="L197" s="163"/>
      <c r="M197" s="163"/>
      <c r="N197" s="103"/>
      <c r="O197" s="103"/>
      <c r="P197" s="103"/>
    </row>
    <row r="198" spans="1:16" ht="30" x14ac:dyDescent="0.3">
      <c r="A198" s="191"/>
      <c r="B198" s="97"/>
      <c r="C198" s="88" t="s">
        <v>852</v>
      </c>
      <c r="D198" s="108">
        <v>1</v>
      </c>
      <c r="E198" s="108" t="s">
        <v>188</v>
      </c>
      <c r="F198" s="109" t="s">
        <v>853</v>
      </c>
      <c r="G198" s="123"/>
      <c r="H198" s="163"/>
      <c r="I198" s="163"/>
      <c r="J198" s="163"/>
      <c r="K198" s="163"/>
      <c r="L198" s="163"/>
      <c r="M198" s="163"/>
      <c r="N198" s="103"/>
      <c r="O198" s="103"/>
      <c r="P198" s="103"/>
    </row>
    <row r="199" spans="1:16" ht="30" x14ac:dyDescent="0.3">
      <c r="A199" s="191"/>
      <c r="B199" s="97"/>
      <c r="C199" s="88" t="s">
        <v>854</v>
      </c>
      <c r="D199" s="108">
        <v>1</v>
      </c>
      <c r="E199" s="108" t="s">
        <v>188</v>
      </c>
      <c r="F199" s="97" t="s">
        <v>855</v>
      </c>
      <c r="G199" s="123"/>
      <c r="H199" s="163"/>
      <c r="I199" s="163"/>
      <c r="J199" s="163"/>
      <c r="K199" s="163"/>
      <c r="L199" s="163"/>
      <c r="M199" s="163"/>
      <c r="N199" s="103"/>
      <c r="O199" s="103"/>
      <c r="P199" s="103"/>
    </row>
    <row r="200" spans="1:16" ht="30" x14ac:dyDescent="0.3">
      <c r="A200" s="191"/>
      <c r="B200" s="97"/>
      <c r="C200" s="97" t="s">
        <v>858</v>
      </c>
      <c r="D200" s="108">
        <v>1</v>
      </c>
      <c r="E200" s="108" t="s">
        <v>188</v>
      </c>
      <c r="F200" s="97"/>
      <c r="G200" s="123"/>
      <c r="H200" s="163"/>
      <c r="I200" s="163"/>
      <c r="J200" s="163"/>
      <c r="K200" s="163"/>
      <c r="L200" s="163"/>
      <c r="M200" s="163"/>
      <c r="N200" s="103"/>
      <c r="O200" s="103"/>
      <c r="P200" s="103"/>
    </row>
    <row r="201" spans="1:16" ht="60" x14ac:dyDescent="0.3">
      <c r="A201" s="192" t="s">
        <v>1572</v>
      </c>
      <c r="B201" s="97" t="s">
        <v>2297</v>
      </c>
      <c r="C201" s="88" t="s">
        <v>2298</v>
      </c>
      <c r="D201" s="108">
        <v>1</v>
      </c>
      <c r="E201" s="108" t="s">
        <v>188</v>
      </c>
      <c r="F201" s="88" t="s">
        <v>2299</v>
      </c>
      <c r="G201" s="123"/>
      <c r="H201" s="163"/>
      <c r="I201" s="163"/>
      <c r="J201" s="163"/>
      <c r="K201" s="163"/>
      <c r="L201" s="163"/>
      <c r="M201" s="163"/>
      <c r="N201" s="103"/>
      <c r="O201" s="103"/>
      <c r="P201" s="103"/>
    </row>
    <row r="202" spans="1:16" x14ac:dyDescent="0.3">
      <c r="A202" s="214" t="s">
        <v>114</v>
      </c>
      <c r="B202" s="766" t="s">
        <v>869</v>
      </c>
      <c r="C202" s="762"/>
      <c r="D202" s="762"/>
      <c r="E202" s="762"/>
      <c r="F202" s="762"/>
      <c r="G202" s="767"/>
      <c r="H202" s="163">
        <f>SUM(D203:D210)</f>
        <v>8</v>
      </c>
      <c r="I202" s="163">
        <f>COUNT(D203:D210)*2</f>
        <v>16</v>
      </c>
      <c r="J202" s="163"/>
      <c r="K202" s="163"/>
      <c r="L202" s="163"/>
      <c r="M202" s="163"/>
      <c r="N202" s="103"/>
      <c r="O202" s="103"/>
      <c r="P202" s="103"/>
    </row>
    <row r="203" spans="1:16" ht="45" x14ac:dyDescent="0.3">
      <c r="A203" s="192" t="s">
        <v>1577</v>
      </c>
      <c r="B203" s="97" t="s">
        <v>2300</v>
      </c>
      <c r="C203" s="88" t="s">
        <v>875</v>
      </c>
      <c r="D203" s="108">
        <v>1</v>
      </c>
      <c r="E203" s="108" t="s">
        <v>245</v>
      </c>
      <c r="F203" s="97" t="s">
        <v>2301</v>
      </c>
      <c r="G203" s="123"/>
      <c r="H203" s="163"/>
      <c r="I203" s="163"/>
      <c r="J203" s="163"/>
      <c r="K203" s="163"/>
      <c r="L203" s="163"/>
      <c r="M203" s="163"/>
      <c r="N203" s="103"/>
      <c r="O203" s="103"/>
      <c r="P203" s="103"/>
    </row>
    <row r="204" spans="1:16" ht="30" x14ac:dyDescent="0.3">
      <c r="A204" s="192"/>
      <c r="B204" s="97"/>
      <c r="C204" s="88" t="s">
        <v>877</v>
      </c>
      <c r="D204" s="108">
        <v>1</v>
      </c>
      <c r="E204" s="108" t="s">
        <v>245</v>
      </c>
      <c r="F204" s="97" t="s">
        <v>878</v>
      </c>
      <c r="G204" s="123"/>
      <c r="H204" s="163"/>
      <c r="I204" s="163"/>
      <c r="J204" s="163"/>
      <c r="K204" s="163"/>
      <c r="L204" s="163"/>
      <c r="M204" s="163"/>
      <c r="N204" s="103"/>
      <c r="O204" s="103"/>
      <c r="P204" s="103"/>
    </row>
    <row r="205" spans="1:16" ht="45" x14ac:dyDescent="0.3">
      <c r="A205" s="192" t="s">
        <v>1579</v>
      </c>
      <c r="B205" s="97" t="s">
        <v>880</v>
      </c>
      <c r="C205" s="88" t="s">
        <v>1580</v>
      </c>
      <c r="D205" s="108">
        <v>1</v>
      </c>
      <c r="E205" s="108" t="s">
        <v>388</v>
      </c>
      <c r="F205" s="110"/>
      <c r="G205" s="123"/>
      <c r="H205" s="163"/>
      <c r="I205" s="163"/>
      <c r="J205" s="163"/>
      <c r="K205" s="163"/>
      <c r="L205" s="163"/>
      <c r="M205" s="163"/>
      <c r="N205" s="103"/>
      <c r="O205" s="103"/>
      <c r="P205" s="103"/>
    </row>
    <row r="206" spans="1:16" ht="30" x14ac:dyDescent="0.3">
      <c r="A206" s="192"/>
      <c r="B206" s="97"/>
      <c r="C206" s="88" t="s">
        <v>1582</v>
      </c>
      <c r="D206" s="108">
        <v>1</v>
      </c>
      <c r="E206" s="108" t="s">
        <v>388</v>
      </c>
      <c r="F206" s="110"/>
      <c r="G206" s="123"/>
      <c r="H206" s="163"/>
      <c r="I206" s="163"/>
      <c r="J206" s="163"/>
      <c r="K206" s="163"/>
      <c r="L206" s="163"/>
      <c r="M206" s="163"/>
      <c r="N206" s="103"/>
      <c r="O206" s="103"/>
      <c r="P206" s="103"/>
    </row>
    <row r="207" spans="1:16" ht="30" x14ac:dyDescent="0.3">
      <c r="A207" s="192"/>
      <c r="B207" s="97"/>
      <c r="C207" s="88" t="s">
        <v>1583</v>
      </c>
      <c r="D207" s="108">
        <v>1</v>
      </c>
      <c r="E207" s="108" t="s">
        <v>388</v>
      </c>
      <c r="F207" s="110"/>
      <c r="G207" s="123"/>
      <c r="H207" s="163"/>
      <c r="I207" s="163"/>
      <c r="J207" s="163"/>
      <c r="K207" s="163"/>
      <c r="L207" s="163"/>
      <c r="M207" s="163"/>
      <c r="N207" s="103"/>
      <c r="O207" s="103"/>
      <c r="P207" s="103"/>
    </row>
    <row r="208" spans="1:16" ht="30" x14ac:dyDescent="0.3">
      <c r="A208" s="192"/>
      <c r="B208" s="97"/>
      <c r="C208" s="88" t="s">
        <v>884</v>
      </c>
      <c r="D208" s="108">
        <v>1</v>
      </c>
      <c r="E208" s="108" t="s">
        <v>245</v>
      </c>
      <c r="F208" s="97" t="s">
        <v>885</v>
      </c>
      <c r="G208" s="123"/>
      <c r="H208" s="163"/>
      <c r="I208" s="163"/>
      <c r="J208" s="163"/>
      <c r="K208" s="163"/>
      <c r="L208" s="163"/>
      <c r="M208" s="163"/>
      <c r="N208" s="103"/>
      <c r="O208" s="103"/>
      <c r="P208" s="103"/>
    </row>
    <row r="209" spans="1:16" ht="30" x14ac:dyDescent="0.3">
      <c r="A209" s="192"/>
      <c r="B209" s="97"/>
      <c r="C209" s="88" t="s">
        <v>2302</v>
      </c>
      <c r="D209" s="108">
        <v>1</v>
      </c>
      <c r="E209" s="108" t="s">
        <v>245</v>
      </c>
      <c r="F209" s="97" t="s">
        <v>887</v>
      </c>
      <c r="G209" s="123"/>
      <c r="H209" s="163"/>
      <c r="I209" s="163"/>
      <c r="J209" s="163"/>
      <c r="K209" s="163"/>
      <c r="L209" s="163"/>
      <c r="M209" s="163"/>
      <c r="N209" s="103"/>
      <c r="O209" s="103"/>
      <c r="P209" s="103"/>
    </row>
    <row r="210" spans="1:16" ht="30" x14ac:dyDescent="0.3">
      <c r="A210" s="192" t="s">
        <v>1808</v>
      </c>
      <c r="B210" s="88" t="s">
        <v>889</v>
      </c>
      <c r="C210" s="88" t="s">
        <v>2303</v>
      </c>
      <c r="D210" s="108">
        <v>1</v>
      </c>
      <c r="E210" s="108" t="s">
        <v>245</v>
      </c>
      <c r="F210" s="110"/>
      <c r="G210" s="123"/>
      <c r="H210" s="163"/>
      <c r="I210" s="163"/>
      <c r="J210" s="163"/>
      <c r="K210" s="163"/>
      <c r="L210" s="163"/>
      <c r="M210" s="163"/>
      <c r="N210" s="103"/>
      <c r="O210" s="103"/>
      <c r="P210" s="103"/>
    </row>
    <row r="211" spans="1:16" x14ac:dyDescent="0.3">
      <c r="A211" s="191" t="s">
        <v>116</v>
      </c>
      <c r="B211" s="766" t="s">
        <v>893</v>
      </c>
      <c r="C211" s="762"/>
      <c r="D211" s="762"/>
      <c r="E211" s="762"/>
      <c r="F211" s="762"/>
      <c r="G211" s="767"/>
      <c r="H211" s="163">
        <f>SUM(D212:D227)</f>
        <v>16</v>
      </c>
      <c r="I211" s="163">
        <f>COUNT(D212:D227)*2</f>
        <v>32</v>
      </c>
      <c r="J211" s="163"/>
      <c r="K211" s="163"/>
      <c r="L211" s="163"/>
      <c r="M211" s="163"/>
      <c r="N211" s="103"/>
      <c r="O211" s="103"/>
      <c r="P211" s="103"/>
    </row>
    <row r="212" spans="1:16" ht="60" x14ac:dyDescent="0.3">
      <c r="A212" s="192" t="s">
        <v>1584</v>
      </c>
      <c r="B212" s="65" t="s">
        <v>1811</v>
      </c>
      <c r="C212" s="88" t="s">
        <v>895</v>
      </c>
      <c r="D212" s="108">
        <v>1</v>
      </c>
      <c r="E212" s="108" t="s">
        <v>218</v>
      </c>
      <c r="F212" s="110"/>
      <c r="G212" s="123"/>
      <c r="H212" s="163"/>
      <c r="I212" s="163"/>
      <c r="J212" s="163"/>
      <c r="K212" s="163"/>
      <c r="L212" s="163"/>
      <c r="M212" s="163"/>
      <c r="N212" s="103"/>
      <c r="O212" s="103"/>
      <c r="P212" s="103"/>
    </row>
    <row r="213" spans="1:16" ht="30" x14ac:dyDescent="0.3">
      <c r="A213" s="191"/>
      <c r="B213" s="97"/>
      <c r="C213" s="88" t="s">
        <v>896</v>
      </c>
      <c r="D213" s="108">
        <v>1</v>
      </c>
      <c r="E213" s="108" t="s">
        <v>218</v>
      </c>
      <c r="F213" s="110"/>
      <c r="G213" s="123"/>
      <c r="H213" s="163"/>
      <c r="I213" s="163"/>
      <c r="J213" s="163"/>
      <c r="K213" s="163"/>
      <c r="L213" s="163"/>
      <c r="M213" s="163"/>
      <c r="N213" s="103"/>
      <c r="O213" s="103"/>
      <c r="P213" s="103"/>
    </row>
    <row r="214" spans="1:16" ht="30" x14ac:dyDescent="0.3">
      <c r="A214" s="191"/>
      <c r="B214" s="97"/>
      <c r="C214" s="88" t="s">
        <v>897</v>
      </c>
      <c r="D214" s="108">
        <v>1</v>
      </c>
      <c r="E214" s="108" t="s">
        <v>245</v>
      </c>
      <c r="F214" s="110"/>
      <c r="G214" s="123"/>
      <c r="H214" s="163"/>
      <c r="I214" s="163"/>
      <c r="J214" s="163"/>
      <c r="K214" s="163"/>
      <c r="L214" s="163"/>
      <c r="M214" s="163"/>
      <c r="N214" s="103"/>
      <c r="O214" s="103"/>
      <c r="P214" s="103"/>
    </row>
    <row r="215" spans="1:16" ht="45" x14ac:dyDescent="0.3">
      <c r="A215" s="191"/>
      <c r="B215" s="97"/>
      <c r="C215" s="88" t="s">
        <v>898</v>
      </c>
      <c r="D215" s="108">
        <v>1</v>
      </c>
      <c r="E215" s="108" t="s">
        <v>218</v>
      </c>
      <c r="F215" s="110"/>
      <c r="G215" s="123"/>
      <c r="H215" s="163"/>
      <c r="I215" s="163"/>
      <c r="J215" s="163"/>
      <c r="K215" s="163"/>
      <c r="L215" s="163"/>
      <c r="M215" s="163"/>
      <c r="N215" s="103"/>
      <c r="O215" s="103"/>
      <c r="P215" s="103"/>
    </row>
    <row r="216" spans="1:16" ht="30" x14ac:dyDescent="0.3">
      <c r="A216" s="191"/>
      <c r="B216" s="97"/>
      <c r="C216" s="88" t="s">
        <v>899</v>
      </c>
      <c r="D216" s="108">
        <v>1</v>
      </c>
      <c r="E216" s="108" t="s">
        <v>218</v>
      </c>
      <c r="F216" s="110"/>
      <c r="G216" s="123"/>
      <c r="H216" s="163"/>
      <c r="I216" s="163"/>
      <c r="J216" s="163"/>
      <c r="K216" s="163"/>
      <c r="L216" s="163"/>
      <c r="M216" s="163"/>
      <c r="N216" s="103"/>
      <c r="O216" s="103"/>
      <c r="P216" s="103"/>
    </row>
    <row r="217" spans="1:16" ht="30" x14ac:dyDescent="0.3">
      <c r="A217" s="192" t="s">
        <v>1585</v>
      </c>
      <c r="B217" s="97" t="s">
        <v>901</v>
      </c>
      <c r="C217" s="88" t="s">
        <v>902</v>
      </c>
      <c r="D217" s="108">
        <v>1</v>
      </c>
      <c r="E217" s="108" t="s">
        <v>218</v>
      </c>
      <c r="F217" s="97" t="s">
        <v>1586</v>
      </c>
      <c r="G217" s="123"/>
      <c r="H217" s="163"/>
      <c r="I217" s="163"/>
      <c r="J217" s="163"/>
      <c r="K217" s="163"/>
      <c r="L217" s="163"/>
      <c r="M217" s="163"/>
      <c r="N217" s="103"/>
      <c r="O217" s="103"/>
      <c r="P217" s="103"/>
    </row>
    <row r="218" spans="1:16" ht="30" x14ac:dyDescent="0.3">
      <c r="A218" s="191"/>
      <c r="B218" s="97"/>
      <c r="C218" s="88" t="s">
        <v>904</v>
      </c>
      <c r="D218" s="108">
        <v>1</v>
      </c>
      <c r="E218" s="108" t="s">
        <v>218</v>
      </c>
      <c r="F218" s="97" t="s">
        <v>905</v>
      </c>
      <c r="G218" s="123"/>
      <c r="H218" s="163"/>
      <c r="I218" s="163"/>
      <c r="J218" s="163"/>
      <c r="K218" s="163"/>
      <c r="L218" s="163"/>
      <c r="M218" s="163"/>
      <c r="N218" s="103"/>
      <c r="O218" s="103"/>
      <c r="P218" s="103"/>
    </row>
    <row r="219" spans="1:16" x14ac:dyDescent="0.3">
      <c r="A219" s="191"/>
      <c r="B219" s="97"/>
      <c r="C219" s="88" t="s">
        <v>906</v>
      </c>
      <c r="D219" s="108">
        <v>1</v>
      </c>
      <c r="E219" s="108" t="s">
        <v>245</v>
      </c>
      <c r="F219" s="88" t="s">
        <v>907</v>
      </c>
      <c r="G219" s="123"/>
      <c r="H219" s="163"/>
      <c r="I219" s="163"/>
      <c r="J219" s="163"/>
      <c r="K219" s="163"/>
      <c r="L219" s="163"/>
      <c r="M219" s="163"/>
      <c r="N219" s="103"/>
      <c r="O219" s="103"/>
      <c r="P219" s="103"/>
    </row>
    <row r="220" spans="1:16" ht="30" x14ac:dyDescent="0.3">
      <c r="A220" s="191"/>
      <c r="B220" s="97"/>
      <c r="C220" s="107" t="s">
        <v>908</v>
      </c>
      <c r="D220" s="108">
        <v>1</v>
      </c>
      <c r="E220" s="108" t="s">
        <v>283</v>
      </c>
      <c r="F220" s="88"/>
      <c r="G220" s="123"/>
      <c r="H220" s="163"/>
      <c r="I220" s="163"/>
      <c r="J220" s="163"/>
      <c r="K220" s="163"/>
      <c r="L220" s="163"/>
      <c r="M220" s="163"/>
      <c r="N220" s="103"/>
      <c r="O220" s="103"/>
      <c r="P220" s="103"/>
    </row>
    <row r="221" spans="1:16" ht="30" x14ac:dyDescent="0.3">
      <c r="A221" s="191"/>
      <c r="B221" s="97"/>
      <c r="C221" s="88" t="s">
        <v>909</v>
      </c>
      <c r="D221" s="108">
        <v>1</v>
      </c>
      <c r="E221" s="108" t="s">
        <v>245</v>
      </c>
      <c r="F221" s="97" t="s">
        <v>910</v>
      </c>
      <c r="G221" s="123"/>
      <c r="H221" s="163"/>
      <c r="I221" s="163"/>
      <c r="J221" s="163"/>
      <c r="K221" s="163"/>
      <c r="L221" s="163"/>
      <c r="M221" s="163"/>
      <c r="N221" s="103"/>
      <c r="O221" s="103"/>
      <c r="P221" s="103"/>
    </row>
    <row r="222" spans="1:16" ht="30" x14ac:dyDescent="0.3">
      <c r="A222" s="191"/>
      <c r="B222" s="97"/>
      <c r="C222" s="88" t="s">
        <v>1587</v>
      </c>
      <c r="D222" s="108">
        <v>1</v>
      </c>
      <c r="E222" s="108" t="s">
        <v>283</v>
      </c>
      <c r="F222" s="97" t="s">
        <v>2132</v>
      </c>
      <c r="G222" s="123"/>
      <c r="H222" s="163"/>
      <c r="I222" s="163"/>
      <c r="J222" s="163"/>
      <c r="K222" s="163"/>
      <c r="L222" s="163"/>
      <c r="M222" s="163"/>
      <c r="N222" s="103"/>
      <c r="O222" s="103"/>
      <c r="P222" s="103"/>
    </row>
    <row r="223" spans="1:16" ht="30" x14ac:dyDescent="0.3">
      <c r="A223" s="192" t="s">
        <v>1589</v>
      </c>
      <c r="B223" s="97" t="s">
        <v>914</v>
      </c>
      <c r="C223" s="88" t="s">
        <v>916</v>
      </c>
      <c r="D223" s="108">
        <v>1</v>
      </c>
      <c r="E223" s="147" t="s">
        <v>188</v>
      </c>
      <c r="F223" s="110"/>
      <c r="G223" s="123"/>
      <c r="H223" s="163"/>
      <c r="I223" s="163"/>
      <c r="J223" s="163"/>
      <c r="K223" s="163"/>
      <c r="L223" s="163"/>
      <c r="M223" s="163"/>
      <c r="N223" s="103"/>
      <c r="O223" s="103"/>
      <c r="P223" s="103"/>
    </row>
    <row r="224" spans="1:16" x14ac:dyDescent="0.3">
      <c r="A224" s="192"/>
      <c r="B224" s="97"/>
      <c r="C224" s="88" t="s">
        <v>2304</v>
      </c>
      <c r="D224" s="108">
        <v>1</v>
      </c>
      <c r="E224" s="147" t="s">
        <v>188</v>
      </c>
      <c r="F224" s="110"/>
      <c r="G224" s="123"/>
      <c r="H224" s="163"/>
      <c r="I224" s="163"/>
      <c r="J224" s="163"/>
      <c r="K224" s="163"/>
      <c r="L224" s="163"/>
      <c r="M224" s="163"/>
      <c r="N224" s="103"/>
      <c r="O224" s="103"/>
      <c r="P224" s="103"/>
    </row>
    <row r="225" spans="1:16" x14ac:dyDescent="0.3">
      <c r="A225" s="192"/>
      <c r="B225" s="97"/>
      <c r="C225" s="126" t="s">
        <v>915</v>
      </c>
      <c r="D225" s="108">
        <v>1</v>
      </c>
      <c r="E225" s="108" t="s">
        <v>283</v>
      </c>
      <c r="F225" s="110"/>
      <c r="G225" s="123"/>
      <c r="H225" s="163"/>
      <c r="I225" s="163"/>
      <c r="J225" s="163"/>
      <c r="K225" s="163"/>
      <c r="L225" s="163"/>
      <c r="M225" s="163"/>
      <c r="N225" s="103"/>
      <c r="O225" s="103"/>
      <c r="P225" s="103"/>
    </row>
    <row r="226" spans="1:16" ht="30" x14ac:dyDescent="0.3">
      <c r="A226" s="192"/>
      <c r="B226" s="98"/>
      <c r="C226" s="88" t="s">
        <v>917</v>
      </c>
      <c r="D226" s="108">
        <v>1</v>
      </c>
      <c r="E226" s="108" t="s">
        <v>188</v>
      </c>
      <c r="F226" s="110"/>
      <c r="G226" s="123"/>
      <c r="H226" s="163"/>
      <c r="I226" s="163"/>
      <c r="J226" s="163"/>
      <c r="K226" s="163"/>
      <c r="L226" s="163"/>
      <c r="M226" s="163"/>
      <c r="N226" s="103"/>
      <c r="O226" s="103"/>
      <c r="P226" s="103"/>
    </row>
    <row r="227" spans="1:16" x14ac:dyDescent="0.3">
      <c r="A227" s="371"/>
      <c r="B227" s="98"/>
      <c r="C227" s="96" t="s">
        <v>1590</v>
      </c>
      <c r="D227" s="108">
        <v>1</v>
      </c>
      <c r="E227" s="108" t="s">
        <v>388</v>
      </c>
      <c r="F227" s="110"/>
      <c r="G227" s="123"/>
      <c r="H227" s="163"/>
      <c r="I227" s="163"/>
      <c r="J227" s="163"/>
      <c r="K227" s="163"/>
      <c r="L227" s="163"/>
      <c r="M227" s="163"/>
      <c r="N227" s="103"/>
      <c r="O227" s="103"/>
      <c r="P227" s="103"/>
    </row>
    <row r="228" spans="1:16" x14ac:dyDescent="0.3">
      <c r="A228" s="190"/>
      <c r="B228" s="763" t="s">
        <v>1591</v>
      </c>
      <c r="C228" s="764"/>
      <c r="D228" s="764"/>
      <c r="E228" s="764"/>
      <c r="F228" s="764"/>
      <c r="G228" s="765"/>
      <c r="H228" s="163">
        <f>H229+H231+H250+H276+H285+H289+H297+H280</f>
        <v>63</v>
      </c>
      <c r="I228" s="163">
        <f>I229+I231+I250+I276+I285+I289+I297+I280</f>
        <v>126</v>
      </c>
      <c r="J228" s="163"/>
      <c r="K228" s="163"/>
      <c r="L228" s="163"/>
      <c r="M228" s="163"/>
      <c r="N228" s="103"/>
      <c r="O228" s="103"/>
      <c r="P228" s="103"/>
    </row>
    <row r="229" spans="1:16" x14ac:dyDescent="0.3">
      <c r="A229" s="191" t="s">
        <v>119</v>
      </c>
      <c r="B229" s="766" t="s">
        <v>120</v>
      </c>
      <c r="C229" s="762"/>
      <c r="D229" s="762"/>
      <c r="E229" s="762"/>
      <c r="F229" s="762"/>
      <c r="G229" s="767"/>
      <c r="H229" s="163">
        <f>SUM(D230)</f>
        <v>1</v>
      </c>
      <c r="I229" s="163">
        <f>COUNT(D230)*2</f>
        <v>2</v>
      </c>
      <c r="J229" s="163"/>
      <c r="K229" s="163"/>
      <c r="L229" s="163"/>
      <c r="M229" s="163"/>
      <c r="N229" s="103"/>
      <c r="O229" s="103"/>
      <c r="P229" s="103"/>
    </row>
    <row r="230" spans="1:16" ht="45" x14ac:dyDescent="0.3">
      <c r="A230" s="191" t="s">
        <v>1592</v>
      </c>
      <c r="B230" s="88" t="s">
        <v>1593</v>
      </c>
      <c r="C230" s="97" t="s">
        <v>1594</v>
      </c>
      <c r="D230" s="108">
        <v>1</v>
      </c>
      <c r="E230" s="108" t="s">
        <v>388</v>
      </c>
      <c r="F230" s="109"/>
      <c r="G230" s="109"/>
      <c r="H230" s="163"/>
      <c r="I230" s="163"/>
      <c r="J230" s="163"/>
      <c r="K230" s="163"/>
      <c r="L230" s="163"/>
      <c r="M230" s="163"/>
      <c r="N230" s="103"/>
      <c r="O230" s="103"/>
      <c r="P230" s="103"/>
    </row>
    <row r="231" spans="1:16" ht="15" customHeight="1" x14ac:dyDescent="0.3">
      <c r="A231" s="228" t="s">
        <v>123</v>
      </c>
      <c r="B231" s="661" t="s">
        <v>4556</v>
      </c>
      <c r="C231" s="662"/>
      <c r="D231" s="662"/>
      <c r="E231" s="662"/>
      <c r="F231" s="662"/>
      <c r="G231" s="663"/>
      <c r="H231" s="163">
        <f>SUM(D232:D249)</f>
        <v>18</v>
      </c>
      <c r="I231" s="163">
        <f>COUNT(D232:D249)*2</f>
        <v>36</v>
      </c>
      <c r="J231" s="163"/>
      <c r="K231" s="163"/>
      <c r="L231" s="163"/>
      <c r="M231" s="163"/>
      <c r="N231" s="103"/>
      <c r="O231" s="103"/>
      <c r="P231" s="103"/>
    </row>
    <row r="232" spans="1:16" ht="45" x14ac:dyDescent="0.3">
      <c r="A232" s="155" t="s">
        <v>1600</v>
      </c>
      <c r="B232" s="99" t="s">
        <v>921</v>
      </c>
      <c r="C232" s="99" t="s">
        <v>2306</v>
      </c>
      <c r="D232" s="108">
        <v>1</v>
      </c>
      <c r="E232" s="100" t="s">
        <v>388</v>
      </c>
      <c r="F232" s="161"/>
      <c r="G232" s="158"/>
      <c r="H232" s="163"/>
      <c r="I232" s="163"/>
      <c r="J232" s="163"/>
      <c r="K232" s="163"/>
      <c r="L232" s="163"/>
      <c r="M232" s="163"/>
      <c r="N232" s="103"/>
      <c r="O232" s="103"/>
      <c r="P232" s="103"/>
    </row>
    <row r="233" spans="1:16" x14ac:dyDescent="0.3">
      <c r="A233" s="232"/>
      <c r="B233" s="99"/>
      <c r="C233" s="99" t="s">
        <v>2307</v>
      </c>
      <c r="D233" s="108">
        <v>1</v>
      </c>
      <c r="E233" s="100" t="s">
        <v>388</v>
      </c>
      <c r="F233" s="161"/>
      <c r="G233" s="158"/>
      <c r="H233" s="163"/>
      <c r="I233" s="163"/>
      <c r="J233" s="163"/>
      <c r="K233" s="163"/>
      <c r="L233" s="163"/>
      <c r="M233" s="163"/>
      <c r="N233" s="103"/>
      <c r="O233" s="103"/>
      <c r="P233" s="103"/>
    </row>
    <row r="234" spans="1:16" ht="30" x14ac:dyDescent="0.3">
      <c r="A234" s="232"/>
      <c r="B234" s="99"/>
      <c r="C234" s="99" t="s">
        <v>2308</v>
      </c>
      <c r="D234" s="108">
        <v>1</v>
      </c>
      <c r="E234" s="100" t="s">
        <v>388</v>
      </c>
      <c r="F234" s="161"/>
      <c r="G234" s="158"/>
      <c r="H234" s="163"/>
      <c r="I234" s="163"/>
      <c r="J234" s="163"/>
      <c r="K234" s="163"/>
      <c r="L234" s="163"/>
      <c r="M234" s="163"/>
      <c r="N234" s="103"/>
      <c r="O234" s="103"/>
      <c r="P234" s="103"/>
    </row>
    <row r="235" spans="1:16" ht="30" x14ac:dyDescent="0.3">
      <c r="A235" s="232"/>
      <c r="B235" s="99"/>
      <c r="C235" s="99" t="s">
        <v>4268</v>
      </c>
      <c r="D235" s="108">
        <v>1</v>
      </c>
      <c r="E235" s="100" t="s">
        <v>388</v>
      </c>
      <c r="F235" s="161"/>
      <c r="G235" s="158"/>
      <c r="H235" s="163"/>
      <c r="I235" s="163"/>
      <c r="J235" s="163"/>
      <c r="K235" s="163"/>
      <c r="L235" s="163"/>
      <c r="M235" s="163"/>
      <c r="N235" s="103"/>
      <c r="O235" s="103"/>
      <c r="P235" s="103"/>
    </row>
    <row r="236" spans="1:16" ht="60" customHeight="1" x14ac:dyDescent="0.3">
      <c r="A236" s="232"/>
      <c r="B236" s="99"/>
      <c r="C236" s="99" t="s">
        <v>4285</v>
      </c>
      <c r="D236" s="108">
        <v>1</v>
      </c>
      <c r="E236" s="100" t="s">
        <v>388</v>
      </c>
      <c r="F236" s="99" t="s">
        <v>4286</v>
      </c>
      <c r="G236" s="196"/>
      <c r="H236" s="163"/>
      <c r="I236" s="163"/>
      <c r="J236" s="163"/>
      <c r="K236" s="163"/>
      <c r="L236" s="163"/>
      <c r="M236" s="163"/>
      <c r="N236" s="103"/>
      <c r="O236" s="103"/>
      <c r="P236" s="103"/>
    </row>
    <row r="237" spans="1:16" ht="60" customHeight="1" x14ac:dyDescent="0.3">
      <c r="A237" s="232"/>
      <c r="B237" s="99"/>
      <c r="C237" s="97" t="s">
        <v>2305</v>
      </c>
      <c r="D237" s="108">
        <v>1</v>
      </c>
      <c r="E237" s="108" t="s">
        <v>563</v>
      </c>
      <c r="F237" s="99"/>
      <c r="G237" s="196"/>
      <c r="H237" s="163"/>
      <c r="I237" s="163"/>
      <c r="J237" s="163"/>
      <c r="K237" s="163"/>
      <c r="L237" s="163"/>
      <c r="M237" s="163"/>
      <c r="N237" s="103"/>
      <c r="O237" s="103"/>
      <c r="P237" s="103"/>
    </row>
    <row r="238" spans="1:16" ht="45" x14ac:dyDescent="0.3">
      <c r="A238" s="155" t="s">
        <v>1601</v>
      </c>
      <c r="B238" s="99" t="s">
        <v>925</v>
      </c>
      <c r="C238" s="99" t="s">
        <v>4287</v>
      </c>
      <c r="D238" s="108">
        <v>1</v>
      </c>
      <c r="E238" s="100" t="s">
        <v>388</v>
      </c>
      <c r="F238" s="101" t="s">
        <v>4288</v>
      </c>
      <c r="G238" s="158"/>
      <c r="H238" s="163"/>
      <c r="I238" s="163"/>
      <c r="J238" s="163"/>
      <c r="K238" s="163"/>
      <c r="L238" s="163"/>
      <c r="M238" s="163"/>
      <c r="N238" s="103"/>
      <c r="O238" s="103"/>
      <c r="P238" s="103"/>
    </row>
    <row r="239" spans="1:16" x14ac:dyDescent="0.3">
      <c r="A239" s="232"/>
      <c r="B239" s="99"/>
      <c r="C239" s="99" t="s">
        <v>4289</v>
      </c>
      <c r="D239" s="108">
        <v>1</v>
      </c>
      <c r="E239" s="100" t="s">
        <v>388</v>
      </c>
      <c r="F239" s="101" t="s">
        <v>4290</v>
      </c>
      <c r="G239" s="158"/>
      <c r="H239" s="163"/>
      <c r="I239" s="163"/>
      <c r="J239" s="163"/>
      <c r="K239" s="163"/>
      <c r="L239" s="163"/>
      <c r="M239" s="163"/>
      <c r="N239" s="103"/>
      <c r="O239" s="103"/>
      <c r="P239" s="103"/>
    </row>
    <row r="240" spans="1:16" ht="75" customHeight="1" x14ac:dyDescent="0.3">
      <c r="A240" s="232"/>
      <c r="B240" s="99"/>
      <c r="C240" s="99" t="s">
        <v>4291</v>
      </c>
      <c r="D240" s="108">
        <v>1</v>
      </c>
      <c r="E240" s="100"/>
      <c r="F240" s="101" t="s">
        <v>4292</v>
      </c>
      <c r="G240" s="161"/>
      <c r="H240" s="163"/>
      <c r="I240" s="163"/>
      <c r="J240" s="163"/>
      <c r="K240" s="163"/>
      <c r="L240" s="163"/>
      <c r="M240" s="163"/>
      <c r="N240" s="103"/>
      <c r="O240" s="103"/>
      <c r="P240" s="103"/>
    </row>
    <row r="241" spans="1:16" ht="30" x14ac:dyDescent="0.3">
      <c r="A241" s="232"/>
      <c r="B241" s="99"/>
      <c r="C241" s="99" t="s">
        <v>4293</v>
      </c>
      <c r="D241" s="108">
        <v>1</v>
      </c>
      <c r="E241" s="100" t="s">
        <v>388</v>
      </c>
      <c r="F241" s="99"/>
      <c r="G241" s="161"/>
      <c r="H241" s="163"/>
      <c r="I241" s="163"/>
      <c r="J241" s="163"/>
      <c r="K241" s="163"/>
      <c r="L241" s="163"/>
      <c r="M241" s="163"/>
      <c r="N241" s="103"/>
      <c r="O241" s="103"/>
      <c r="P241" s="103"/>
    </row>
    <row r="242" spans="1:16" ht="30" x14ac:dyDescent="0.3">
      <c r="A242" s="232"/>
      <c r="B242" s="200"/>
      <c r="C242" s="200" t="s">
        <v>4294</v>
      </c>
      <c r="D242" s="108">
        <v>1</v>
      </c>
      <c r="E242" s="159" t="s">
        <v>388</v>
      </c>
      <c r="F242" s="200" t="s">
        <v>2309</v>
      </c>
      <c r="G242" s="161"/>
      <c r="H242" s="163"/>
      <c r="I242" s="163"/>
      <c r="J242" s="163"/>
      <c r="K242" s="163"/>
      <c r="L242" s="163"/>
      <c r="M242" s="163"/>
      <c r="N242" s="103"/>
      <c r="O242" s="103"/>
      <c r="P242" s="103"/>
    </row>
    <row r="243" spans="1:16" ht="30" x14ac:dyDescent="0.3">
      <c r="A243" s="232"/>
      <c r="B243" s="99"/>
      <c r="C243" s="99" t="s">
        <v>4295</v>
      </c>
      <c r="D243" s="108">
        <v>1</v>
      </c>
      <c r="E243" s="100" t="s">
        <v>388</v>
      </c>
      <c r="F243" s="99"/>
      <c r="G243" s="161"/>
      <c r="H243" s="163"/>
      <c r="I243" s="163"/>
      <c r="J243" s="163"/>
      <c r="K243" s="163"/>
      <c r="L243" s="163"/>
      <c r="M243" s="163"/>
      <c r="N243" s="103"/>
      <c r="O243" s="103"/>
      <c r="P243" s="103"/>
    </row>
    <row r="244" spans="1:16" x14ac:dyDescent="0.3">
      <c r="A244" s="232"/>
      <c r="B244" s="99"/>
      <c r="C244" s="99" t="s">
        <v>2310</v>
      </c>
      <c r="D244" s="108">
        <v>1</v>
      </c>
      <c r="E244" s="100" t="s">
        <v>388</v>
      </c>
      <c r="F244" s="99"/>
      <c r="G244" s="161"/>
      <c r="H244" s="163"/>
      <c r="I244" s="163"/>
      <c r="J244" s="163"/>
      <c r="K244" s="163"/>
      <c r="L244" s="163"/>
      <c r="M244" s="163"/>
      <c r="N244" s="103"/>
      <c r="O244" s="103"/>
      <c r="P244" s="103"/>
    </row>
    <row r="245" spans="1:16" ht="45" x14ac:dyDescent="0.3">
      <c r="A245" s="232" t="s">
        <v>1603</v>
      </c>
      <c r="B245" s="196" t="s">
        <v>928</v>
      </c>
      <c r="C245" s="196" t="s">
        <v>4210</v>
      </c>
      <c r="D245" s="108">
        <v>1</v>
      </c>
      <c r="E245" s="159" t="s">
        <v>247</v>
      </c>
      <c r="F245" s="196" t="s">
        <v>4221</v>
      </c>
      <c r="G245" s="161"/>
      <c r="H245" s="163"/>
      <c r="I245" s="163"/>
      <c r="J245" s="163"/>
      <c r="K245" s="163"/>
      <c r="L245" s="163"/>
      <c r="M245" s="163"/>
      <c r="N245" s="103"/>
      <c r="O245" s="103"/>
      <c r="P245" s="103"/>
    </row>
    <row r="246" spans="1:16" ht="30" x14ac:dyDescent="0.3">
      <c r="A246" s="201"/>
      <c r="B246" s="101"/>
      <c r="C246" s="99" t="s">
        <v>929</v>
      </c>
      <c r="D246" s="108">
        <v>1</v>
      </c>
      <c r="E246" s="159" t="s">
        <v>247</v>
      </c>
      <c r="F246" s="99" t="s">
        <v>930</v>
      </c>
      <c r="G246" s="210"/>
      <c r="H246" s="163"/>
      <c r="I246" s="163"/>
      <c r="J246" s="163"/>
      <c r="K246" s="163"/>
      <c r="L246" s="163"/>
      <c r="M246" s="163"/>
      <c r="N246" s="103"/>
      <c r="O246" s="103"/>
      <c r="P246" s="103"/>
    </row>
    <row r="247" spans="1:16" ht="45" x14ac:dyDescent="0.3">
      <c r="A247" s="201"/>
      <c r="B247" s="101"/>
      <c r="C247" s="99" t="s">
        <v>4258</v>
      </c>
      <c r="D247" s="108">
        <v>1</v>
      </c>
      <c r="E247" s="100" t="s">
        <v>563</v>
      </c>
      <c r="F247" s="99" t="s">
        <v>4259</v>
      </c>
      <c r="G247" s="210"/>
      <c r="H247" s="163"/>
      <c r="I247" s="163"/>
      <c r="J247" s="163"/>
      <c r="K247" s="163"/>
      <c r="L247" s="163"/>
      <c r="M247" s="163"/>
      <c r="N247" s="103"/>
      <c r="O247" s="103"/>
      <c r="P247" s="103"/>
    </row>
    <row r="248" spans="1:16" ht="45" x14ac:dyDescent="0.3">
      <c r="A248" s="201" t="s">
        <v>4213</v>
      </c>
      <c r="B248" s="101" t="s">
        <v>4260</v>
      </c>
      <c r="C248" s="99" t="s">
        <v>4261</v>
      </c>
      <c r="D248" s="108">
        <v>1</v>
      </c>
      <c r="E248" s="100" t="s">
        <v>563</v>
      </c>
      <c r="F248" s="99" t="s">
        <v>4217</v>
      </c>
      <c r="G248" s="210"/>
      <c r="H248" s="163"/>
      <c r="I248" s="163"/>
      <c r="J248" s="163"/>
      <c r="K248" s="163"/>
      <c r="L248" s="163"/>
      <c r="M248" s="163"/>
      <c r="N248" s="103"/>
      <c r="O248" s="103"/>
      <c r="P248" s="103"/>
    </row>
    <row r="249" spans="1:16" ht="45" x14ac:dyDescent="0.3">
      <c r="A249" s="201" t="s">
        <v>4214</v>
      </c>
      <c r="B249" s="101" t="s">
        <v>4218</v>
      </c>
      <c r="C249" s="99" t="s">
        <v>4262</v>
      </c>
      <c r="D249" s="108">
        <v>1</v>
      </c>
      <c r="E249" s="100" t="s">
        <v>388</v>
      </c>
      <c r="F249" s="99" t="s">
        <v>4263</v>
      </c>
      <c r="G249" s="210"/>
      <c r="H249" s="163"/>
      <c r="I249" s="163"/>
      <c r="J249" s="163"/>
      <c r="K249" s="163"/>
      <c r="L249" s="163"/>
      <c r="M249" s="163"/>
      <c r="N249" s="103"/>
      <c r="O249" s="103"/>
      <c r="P249" s="103"/>
    </row>
    <row r="250" spans="1:16" x14ac:dyDescent="0.3">
      <c r="A250" s="191" t="s">
        <v>124</v>
      </c>
      <c r="B250" s="766" t="s">
        <v>2311</v>
      </c>
      <c r="C250" s="762"/>
      <c r="D250" s="762"/>
      <c r="E250" s="762"/>
      <c r="F250" s="762"/>
      <c r="G250" s="767"/>
      <c r="H250" s="163">
        <f>SUM(D251:D275)</f>
        <v>25</v>
      </c>
      <c r="I250" s="163">
        <f>COUNT(D251:D275)*2</f>
        <v>50</v>
      </c>
      <c r="J250" s="163"/>
      <c r="K250" s="163"/>
      <c r="L250" s="163"/>
      <c r="M250" s="163"/>
      <c r="N250" s="103"/>
      <c r="O250" s="103"/>
      <c r="P250" s="103"/>
    </row>
    <row r="251" spans="1:16" ht="45" x14ac:dyDescent="0.3">
      <c r="A251" s="191" t="s">
        <v>1604</v>
      </c>
      <c r="B251" s="97" t="s">
        <v>933</v>
      </c>
      <c r="C251" s="126" t="s">
        <v>934</v>
      </c>
      <c r="D251" s="108">
        <v>1</v>
      </c>
      <c r="E251" s="108" t="s">
        <v>563</v>
      </c>
      <c r="F251" s="109"/>
      <c r="G251" s="109"/>
      <c r="H251" s="163"/>
      <c r="I251" s="163"/>
      <c r="J251" s="163"/>
      <c r="K251" s="163"/>
      <c r="L251" s="163"/>
      <c r="M251" s="163"/>
      <c r="N251" s="103"/>
      <c r="O251" s="103"/>
      <c r="P251" s="103"/>
    </row>
    <row r="252" spans="1:16" ht="30" x14ac:dyDescent="0.3">
      <c r="A252" s="372"/>
      <c r="B252" s="97"/>
      <c r="C252" s="88" t="s">
        <v>2312</v>
      </c>
      <c r="D252" s="108">
        <v>1</v>
      </c>
      <c r="E252" s="108" t="s">
        <v>243</v>
      </c>
      <c r="F252" s="109"/>
      <c r="G252" s="109"/>
      <c r="H252" s="163"/>
      <c r="I252" s="163"/>
      <c r="J252" s="163"/>
      <c r="K252" s="163"/>
      <c r="L252" s="163"/>
      <c r="M252" s="163"/>
      <c r="N252" s="103"/>
      <c r="O252" s="103"/>
      <c r="P252" s="103"/>
    </row>
    <row r="253" spans="1:16" ht="45" x14ac:dyDescent="0.3">
      <c r="A253" s="191" t="s">
        <v>1605</v>
      </c>
      <c r="B253" s="97" t="s">
        <v>937</v>
      </c>
      <c r="C253" s="97" t="s">
        <v>2313</v>
      </c>
      <c r="D253" s="108">
        <v>1</v>
      </c>
      <c r="E253" s="108" t="s">
        <v>563</v>
      </c>
      <c r="F253" s="109"/>
      <c r="G253" s="109"/>
      <c r="H253" s="163"/>
      <c r="I253" s="163"/>
      <c r="J253" s="163"/>
      <c r="K253" s="163"/>
      <c r="L253" s="163"/>
      <c r="M253" s="163"/>
      <c r="N253" s="103"/>
      <c r="O253" s="103"/>
      <c r="P253" s="103"/>
    </row>
    <row r="254" spans="1:16" ht="60" x14ac:dyDescent="0.3">
      <c r="A254" s="372"/>
      <c r="B254" s="97"/>
      <c r="C254" s="97" t="s">
        <v>2314</v>
      </c>
      <c r="D254" s="108">
        <v>1</v>
      </c>
      <c r="E254" s="108" t="s">
        <v>563</v>
      </c>
      <c r="F254" s="109"/>
      <c r="G254" s="109"/>
      <c r="H254" s="163"/>
      <c r="I254" s="163"/>
      <c r="J254" s="163"/>
      <c r="K254" s="163"/>
      <c r="L254" s="163"/>
      <c r="M254" s="163"/>
      <c r="N254" s="103"/>
      <c r="O254" s="103"/>
      <c r="P254" s="103"/>
    </row>
    <row r="255" spans="1:16" ht="45" x14ac:dyDescent="0.3">
      <c r="A255" s="372"/>
      <c r="B255" s="97"/>
      <c r="C255" s="97" t="s">
        <v>2315</v>
      </c>
      <c r="D255" s="108">
        <v>1</v>
      </c>
      <c r="E255" s="108" t="s">
        <v>563</v>
      </c>
      <c r="F255" s="109"/>
      <c r="G255" s="109"/>
      <c r="H255" s="163"/>
      <c r="I255" s="163"/>
      <c r="J255" s="163"/>
      <c r="K255" s="163"/>
      <c r="L255" s="163"/>
      <c r="M255" s="163"/>
      <c r="N255" s="103"/>
      <c r="O255" s="103"/>
      <c r="P255" s="103"/>
    </row>
    <row r="256" spans="1:16" ht="45" x14ac:dyDescent="0.3">
      <c r="A256" s="372"/>
      <c r="B256" s="97"/>
      <c r="C256" s="97" t="s">
        <v>2316</v>
      </c>
      <c r="D256" s="108">
        <v>1</v>
      </c>
      <c r="E256" s="108" t="s">
        <v>563</v>
      </c>
      <c r="F256" s="109"/>
      <c r="G256" s="109"/>
      <c r="H256" s="163"/>
      <c r="I256" s="163"/>
      <c r="J256" s="163"/>
      <c r="K256" s="163"/>
      <c r="L256" s="163"/>
      <c r="M256" s="163"/>
      <c r="N256" s="103"/>
      <c r="O256" s="103"/>
      <c r="P256" s="103"/>
    </row>
    <row r="257" spans="1:16" ht="30" x14ac:dyDescent="0.3">
      <c r="A257" s="372"/>
      <c r="B257" s="97"/>
      <c r="C257" s="97" t="s">
        <v>2317</v>
      </c>
      <c r="D257" s="108">
        <v>1</v>
      </c>
      <c r="E257" s="108" t="s">
        <v>563</v>
      </c>
      <c r="F257" s="109"/>
      <c r="G257" s="109"/>
      <c r="H257" s="163"/>
      <c r="I257" s="163"/>
      <c r="J257" s="163"/>
      <c r="K257" s="163"/>
      <c r="L257" s="163"/>
      <c r="M257" s="163"/>
      <c r="N257" s="103"/>
      <c r="O257" s="103"/>
      <c r="P257" s="103"/>
    </row>
    <row r="258" spans="1:16" ht="30" x14ac:dyDescent="0.3">
      <c r="A258" s="372"/>
      <c r="B258" s="97"/>
      <c r="C258" s="97" t="s">
        <v>2318</v>
      </c>
      <c r="D258" s="108">
        <v>1</v>
      </c>
      <c r="E258" s="108" t="s">
        <v>563</v>
      </c>
      <c r="F258" s="109"/>
      <c r="G258" s="109"/>
      <c r="H258" s="163"/>
      <c r="I258" s="163"/>
      <c r="J258" s="163"/>
      <c r="K258" s="163"/>
      <c r="L258" s="163"/>
      <c r="M258" s="163"/>
      <c r="N258" s="103"/>
      <c r="O258" s="103"/>
      <c r="P258" s="103"/>
    </row>
    <row r="259" spans="1:16" ht="30" x14ac:dyDescent="0.3">
      <c r="A259" s="372"/>
      <c r="B259" s="97"/>
      <c r="C259" s="97" t="s">
        <v>2319</v>
      </c>
      <c r="D259" s="108">
        <v>1</v>
      </c>
      <c r="E259" s="108" t="s">
        <v>563</v>
      </c>
      <c r="F259" s="109"/>
      <c r="G259" s="109"/>
      <c r="H259" s="163"/>
      <c r="I259" s="163"/>
      <c r="J259" s="163"/>
      <c r="K259" s="163"/>
      <c r="L259" s="163"/>
      <c r="M259" s="163"/>
      <c r="N259" s="103"/>
      <c r="O259" s="103"/>
      <c r="P259" s="103"/>
    </row>
    <row r="260" spans="1:16" ht="30" x14ac:dyDescent="0.3">
      <c r="A260" s="372"/>
      <c r="B260" s="97"/>
      <c r="C260" s="97" t="s">
        <v>2320</v>
      </c>
      <c r="D260" s="108">
        <v>1</v>
      </c>
      <c r="E260" s="108" t="s">
        <v>563</v>
      </c>
      <c r="F260" s="109"/>
      <c r="G260" s="109"/>
      <c r="H260" s="163"/>
      <c r="I260" s="163"/>
      <c r="J260" s="163"/>
      <c r="K260" s="163"/>
      <c r="L260" s="163"/>
      <c r="M260" s="163"/>
      <c r="N260" s="103"/>
      <c r="O260" s="103"/>
      <c r="P260" s="103"/>
    </row>
    <row r="261" spans="1:16" ht="45" x14ac:dyDescent="0.3">
      <c r="A261" s="372"/>
      <c r="B261" s="97"/>
      <c r="C261" s="97" t="s">
        <v>2321</v>
      </c>
      <c r="D261" s="108">
        <v>1</v>
      </c>
      <c r="E261" s="108" t="s">
        <v>563</v>
      </c>
      <c r="F261" s="109"/>
      <c r="G261" s="109"/>
      <c r="H261" s="163"/>
      <c r="I261" s="163"/>
      <c r="J261" s="163"/>
      <c r="K261" s="163"/>
      <c r="L261" s="163"/>
      <c r="M261" s="163"/>
      <c r="N261" s="103"/>
      <c r="O261" s="103"/>
      <c r="P261" s="103"/>
    </row>
    <row r="262" spans="1:16" ht="60" x14ac:dyDescent="0.3">
      <c r="A262" s="372"/>
      <c r="B262" s="97"/>
      <c r="C262" s="97" t="s">
        <v>2322</v>
      </c>
      <c r="D262" s="108">
        <v>1</v>
      </c>
      <c r="E262" s="108" t="s">
        <v>563</v>
      </c>
      <c r="F262" s="109"/>
      <c r="G262" s="109"/>
      <c r="H262" s="163"/>
      <c r="I262" s="163"/>
      <c r="J262" s="163"/>
      <c r="K262" s="163"/>
      <c r="L262" s="163"/>
      <c r="M262" s="163"/>
      <c r="N262" s="103"/>
      <c r="O262" s="103"/>
      <c r="P262" s="103"/>
    </row>
    <row r="263" spans="1:16" ht="45" x14ac:dyDescent="0.3">
      <c r="A263" s="372"/>
      <c r="B263" s="97"/>
      <c r="C263" s="97" t="s">
        <v>2323</v>
      </c>
      <c r="D263" s="108">
        <v>1</v>
      </c>
      <c r="E263" s="108" t="s">
        <v>563</v>
      </c>
      <c r="F263" s="109"/>
      <c r="G263" s="109"/>
      <c r="H263" s="163"/>
      <c r="I263" s="163"/>
      <c r="J263" s="163"/>
      <c r="K263" s="163"/>
      <c r="L263" s="163"/>
      <c r="M263" s="163"/>
      <c r="N263" s="103"/>
      <c r="O263" s="103"/>
      <c r="P263" s="103"/>
    </row>
    <row r="264" spans="1:16" ht="30" x14ac:dyDescent="0.3">
      <c r="A264" s="372"/>
      <c r="B264" s="97"/>
      <c r="C264" s="97" t="s">
        <v>2324</v>
      </c>
      <c r="D264" s="108">
        <v>1</v>
      </c>
      <c r="E264" s="108" t="s">
        <v>563</v>
      </c>
      <c r="F264" s="109"/>
      <c r="G264" s="109"/>
      <c r="H264" s="163"/>
      <c r="I264" s="163"/>
      <c r="J264" s="163"/>
      <c r="K264" s="163"/>
      <c r="L264" s="163"/>
      <c r="M264" s="163"/>
      <c r="N264" s="103"/>
      <c r="O264" s="103"/>
      <c r="P264" s="103"/>
    </row>
    <row r="265" spans="1:16" ht="30" x14ac:dyDescent="0.3">
      <c r="A265" s="372"/>
      <c r="B265" s="97"/>
      <c r="C265" s="97" t="s">
        <v>2325</v>
      </c>
      <c r="D265" s="108">
        <v>1</v>
      </c>
      <c r="E265" s="108" t="s">
        <v>563</v>
      </c>
      <c r="F265" s="109"/>
      <c r="G265" s="109"/>
      <c r="H265" s="163"/>
      <c r="I265" s="163"/>
      <c r="J265" s="163"/>
      <c r="K265" s="163"/>
      <c r="L265" s="163"/>
      <c r="M265" s="163"/>
      <c r="N265" s="103"/>
      <c r="O265" s="103"/>
      <c r="P265" s="103"/>
    </row>
    <row r="266" spans="1:16" ht="45" x14ac:dyDescent="0.3">
      <c r="A266" s="372"/>
      <c r="B266" s="97"/>
      <c r="C266" s="97" t="s">
        <v>2326</v>
      </c>
      <c r="D266" s="108">
        <v>1</v>
      </c>
      <c r="E266" s="108" t="s">
        <v>563</v>
      </c>
      <c r="F266" s="109"/>
      <c r="G266" s="109"/>
      <c r="H266" s="163"/>
      <c r="I266" s="163"/>
      <c r="J266" s="163"/>
      <c r="K266" s="163"/>
      <c r="L266" s="163"/>
      <c r="M266" s="163"/>
      <c r="N266" s="103"/>
      <c r="O266" s="103"/>
      <c r="P266" s="103"/>
    </row>
    <row r="267" spans="1:16" ht="60" x14ac:dyDescent="0.3">
      <c r="A267" s="372"/>
      <c r="B267" s="97"/>
      <c r="C267" s="97" t="s">
        <v>2327</v>
      </c>
      <c r="D267" s="108">
        <v>1</v>
      </c>
      <c r="E267" s="108" t="s">
        <v>563</v>
      </c>
      <c r="F267" s="109"/>
      <c r="G267" s="109"/>
      <c r="H267" s="163"/>
      <c r="I267" s="163"/>
      <c r="J267" s="163"/>
      <c r="K267" s="163"/>
      <c r="L267" s="163"/>
      <c r="M267" s="163"/>
      <c r="N267" s="103"/>
      <c r="O267" s="103"/>
      <c r="P267" s="103"/>
    </row>
    <row r="268" spans="1:16" ht="30" x14ac:dyDescent="0.3">
      <c r="A268" s="372"/>
      <c r="B268" s="97"/>
      <c r="C268" s="97" t="s">
        <v>2328</v>
      </c>
      <c r="D268" s="108">
        <v>1</v>
      </c>
      <c r="E268" s="108" t="s">
        <v>563</v>
      </c>
      <c r="F268" s="109"/>
      <c r="G268" s="109"/>
      <c r="H268" s="163"/>
      <c r="I268" s="163"/>
      <c r="J268" s="163"/>
      <c r="K268" s="163"/>
      <c r="L268" s="163"/>
      <c r="M268" s="163"/>
      <c r="N268" s="103"/>
      <c r="O268" s="103"/>
      <c r="P268" s="103"/>
    </row>
    <row r="269" spans="1:16" ht="60" x14ac:dyDescent="0.3">
      <c r="A269" s="372"/>
      <c r="B269" s="97"/>
      <c r="C269" s="97" t="s">
        <v>2329</v>
      </c>
      <c r="D269" s="108">
        <v>1</v>
      </c>
      <c r="E269" s="108" t="s">
        <v>563</v>
      </c>
      <c r="F269" s="109"/>
      <c r="G269" s="109"/>
      <c r="H269" s="163"/>
      <c r="I269" s="163"/>
      <c r="J269" s="163"/>
      <c r="K269" s="163"/>
      <c r="L269" s="163"/>
      <c r="M269" s="163"/>
      <c r="N269" s="103"/>
      <c r="O269" s="103"/>
      <c r="P269" s="103"/>
    </row>
    <row r="270" spans="1:16" ht="30" x14ac:dyDescent="0.3">
      <c r="A270" s="372"/>
      <c r="B270" s="97"/>
      <c r="C270" s="97" t="s">
        <v>2330</v>
      </c>
      <c r="D270" s="108">
        <v>1</v>
      </c>
      <c r="E270" s="108" t="s">
        <v>563</v>
      </c>
      <c r="F270" s="88"/>
      <c r="G270" s="109"/>
      <c r="H270" s="163"/>
      <c r="I270" s="163"/>
      <c r="J270" s="163"/>
      <c r="K270" s="163"/>
      <c r="L270" s="163"/>
      <c r="M270" s="163"/>
      <c r="N270" s="103"/>
      <c r="O270" s="103"/>
      <c r="P270" s="103"/>
    </row>
    <row r="271" spans="1:16" ht="30" x14ac:dyDescent="0.3">
      <c r="A271" s="372"/>
      <c r="B271" s="97"/>
      <c r="C271" s="97" t="s">
        <v>2331</v>
      </c>
      <c r="D271" s="108">
        <v>1</v>
      </c>
      <c r="E271" s="108" t="s">
        <v>563</v>
      </c>
      <c r="F271" s="109"/>
      <c r="G271" s="109"/>
      <c r="H271" s="163"/>
      <c r="I271" s="163"/>
      <c r="J271" s="163"/>
      <c r="K271" s="163"/>
      <c r="L271" s="163"/>
      <c r="M271" s="163"/>
      <c r="N271" s="103"/>
      <c r="O271" s="103"/>
      <c r="P271" s="103"/>
    </row>
    <row r="272" spans="1:16" ht="30" x14ac:dyDescent="0.3">
      <c r="A272" s="372"/>
      <c r="B272" s="97"/>
      <c r="C272" s="97" t="s">
        <v>2332</v>
      </c>
      <c r="D272" s="108">
        <v>1</v>
      </c>
      <c r="E272" s="108" t="s">
        <v>563</v>
      </c>
      <c r="F272" s="109"/>
      <c r="G272" s="109"/>
      <c r="H272" s="163"/>
      <c r="I272" s="163"/>
      <c r="J272" s="163"/>
      <c r="K272" s="163"/>
      <c r="L272" s="163"/>
      <c r="M272" s="163"/>
      <c r="N272" s="103"/>
      <c r="O272" s="103"/>
      <c r="P272" s="103"/>
    </row>
    <row r="273" spans="1:16" ht="30" x14ac:dyDescent="0.3">
      <c r="A273" s="372"/>
      <c r="B273" s="97"/>
      <c r="C273" s="97" t="s">
        <v>2333</v>
      </c>
      <c r="D273" s="108">
        <v>1</v>
      </c>
      <c r="E273" s="108" t="s">
        <v>563</v>
      </c>
      <c r="F273" s="109"/>
      <c r="G273" s="109"/>
      <c r="H273" s="163"/>
      <c r="I273" s="163"/>
      <c r="J273" s="163"/>
      <c r="K273" s="163"/>
      <c r="L273" s="163"/>
      <c r="M273" s="163"/>
      <c r="N273" s="103"/>
      <c r="O273" s="103"/>
      <c r="P273" s="103"/>
    </row>
    <row r="274" spans="1:16" ht="30" x14ac:dyDescent="0.3">
      <c r="A274" s="191" t="s">
        <v>1617</v>
      </c>
      <c r="B274" s="97" t="s">
        <v>951</v>
      </c>
      <c r="C274" s="97" t="s">
        <v>2334</v>
      </c>
      <c r="D274" s="108">
        <v>1</v>
      </c>
      <c r="E274" s="108" t="s">
        <v>388</v>
      </c>
      <c r="F274" s="109"/>
      <c r="G274" s="109"/>
      <c r="H274" s="163"/>
      <c r="I274" s="163"/>
      <c r="J274" s="163"/>
      <c r="K274" s="163"/>
      <c r="L274" s="163"/>
      <c r="M274" s="163"/>
      <c r="N274" s="103"/>
      <c r="O274" s="103"/>
      <c r="P274" s="103"/>
    </row>
    <row r="275" spans="1:16" ht="30" x14ac:dyDescent="0.3">
      <c r="A275" s="191" t="s">
        <v>1619</v>
      </c>
      <c r="B275" s="97" t="s">
        <v>954</v>
      </c>
      <c r="C275" s="97" t="s">
        <v>955</v>
      </c>
      <c r="D275" s="108">
        <v>1</v>
      </c>
      <c r="E275" s="108" t="s">
        <v>218</v>
      </c>
      <c r="F275" s="88" t="s">
        <v>2335</v>
      </c>
      <c r="G275" s="109"/>
      <c r="H275" s="163"/>
      <c r="I275" s="163"/>
      <c r="J275" s="163"/>
      <c r="K275" s="163"/>
      <c r="L275" s="163"/>
      <c r="M275" s="163"/>
      <c r="N275" s="103"/>
      <c r="O275" s="103"/>
      <c r="P275" s="103"/>
    </row>
    <row r="276" spans="1:16" x14ac:dyDescent="0.3">
      <c r="A276" s="83" t="s">
        <v>125</v>
      </c>
      <c r="B276" s="779" t="s">
        <v>4083</v>
      </c>
      <c r="C276" s="779"/>
      <c r="D276" s="779"/>
      <c r="E276" s="779"/>
      <c r="F276" s="779"/>
      <c r="G276" s="779"/>
      <c r="H276" s="163">
        <f>SUM(D277:D279)</f>
        <v>3</v>
      </c>
      <c r="I276" s="163">
        <f>COUNT(D277:D279)*2</f>
        <v>6</v>
      </c>
      <c r="J276" s="163"/>
      <c r="K276" s="163"/>
      <c r="L276" s="163"/>
      <c r="M276" s="163"/>
      <c r="N276" s="103"/>
      <c r="O276" s="103"/>
      <c r="P276" s="103"/>
    </row>
    <row r="277" spans="1:16" x14ac:dyDescent="0.3">
      <c r="A277" s="83" t="s">
        <v>1621</v>
      </c>
      <c r="B277" s="52" t="s">
        <v>4084</v>
      </c>
      <c r="C277" s="99" t="s">
        <v>3984</v>
      </c>
      <c r="D277" s="108">
        <v>1</v>
      </c>
      <c r="E277" s="100" t="s">
        <v>388</v>
      </c>
      <c r="F277" s="32"/>
      <c r="G277" s="87"/>
      <c r="H277" s="163"/>
      <c r="I277" s="163"/>
      <c r="J277" s="163"/>
      <c r="K277" s="163"/>
      <c r="L277" s="163"/>
      <c r="M277" s="163"/>
      <c r="N277" s="103"/>
      <c r="O277" s="103"/>
      <c r="P277" s="103"/>
    </row>
    <row r="278" spans="1:16" ht="30" x14ac:dyDescent="0.3">
      <c r="A278" s="83" t="s">
        <v>1624</v>
      </c>
      <c r="B278" s="52" t="s">
        <v>4073</v>
      </c>
      <c r="C278" s="99" t="s">
        <v>3987</v>
      </c>
      <c r="D278" s="108">
        <v>1</v>
      </c>
      <c r="E278" s="100" t="s">
        <v>388</v>
      </c>
      <c r="F278" s="32"/>
      <c r="G278" s="87"/>
      <c r="H278" s="163"/>
      <c r="I278" s="163"/>
      <c r="J278" s="163"/>
      <c r="K278" s="163"/>
      <c r="L278" s="163"/>
      <c r="M278" s="163"/>
      <c r="N278" s="103"/>
      <c r="O278" s="103"/>
      <c r="P278" s="103"/>
    </row>
    <row r="279" spans="1:16" ht="30" x14ac:dyDescent="0.3">
      <c r="A279" s="83" t="s">
        <v>1626</v>
      </c>
      <c r="B279" s="52" t="s">
        <v>4048</v>
      </c>
      <c r="C279" s="101" t="s">
        <v>4161</v>
      </c>
      <c r="D279" s="108">
        <v>1</v>
      </c>
      <c r="E279" s="100" t="s">
        <v>388</v>
      </c>
      <c r="F279" s="32"/>
      <c r="G279" s="87"/>
      <c r="H279" s="163"/>
      <c r="I279" s="163"/>
      <c r="J279" s="163"/>
      <c r="K279" s="163"/>
      <c r="L279" s="163"/>
      <c r="M279" s="163"/>
      <c r="N279" s="103"/>
      <c r="O279" s="103"/>
      <c r="P279" s="103"/>
    </row>
    <row r="280" spans="1:16" x14ac:dyDescent="0.3">
      <c r="A280" s="411" t="s">
        <v>126</v>
      </c>
      <c r="B280" s="678" t="s">
        <v>4446</v>
      </c>
      <c r="C280" s="679"/>
      <c r="D280" s="679"/>
      <c r="E280" s="679"/>
      <c r="F280" s="679"/>
      <c r="G280" s="680"/>
      <c r="H280" s="163">
        <f>SUM(D281:D284)</f>
        <v>4</v>
      </c>
      <c r="I280" s="163">
        <f>COUNT(D281:D284)*2</f>
        <v>8</v>
      </c>
      <c r="J280" s="163"/>
      <c r="K280" s="163"/>
      <c r="L280" s="163"/>
      <c r="M280" s="163"/>
      <c r="N280" s="103"/>
      <c r="O280" s="103"/>
      <c r="P280" s="103"/>
    </row>
    <row r="281" spans="1:16" ht="43.5" x14ac:dyDescent="0.3">
      <c r="A281" s="412" t="s">
        <v>3992</v>
      </c>
      <c r="B281" s="413" t="s">
        <v>1622</v>
      </c>
      <c r="C281" s="414" t="s">
        <v>1623</v>
      </c>
      <c r="D281" s="415">
        <v>1</v>
      </c>
      <c r="E281" s="415" t="s">
        <v>247</v>
      </c>
      <c r="F281" s="414" t="s">
        <v>4450</v>
      </c>
      <c r="G281" s="416"/>
      <c r="H281" s="163"/>
      <c r="I281" s="163"/>
      <c r="J281" s="163"/>
      <c r="K281" s="163"/>
      <c r="L281" s="163"/>
      <c r="M281" s="163"/>
      <c r="N281" s="103"/>
      <c r="O281" s="103"/>
      <c r="P281" s="103"/>
    </row>
    <row r="282" spans="1:16" ht="31" x14ac:dyDescent="0.3">
      <c r="A282" s="412" t="s">
        <v>1633</v>
      </c>
      <c r="B282" s="419" t="s">
        <v>1627</v>
      </c>
      <c r="C282" s="420" t="s">
        <v>1628</v>
      </c>
      <c r="D282" s="415">
        <v>1</v>
      </c>
      <c r="E282" s="415" t="s">
        <v>247</v>
      </c>
      <c r="F282" s="414" t="s">
        <v>4447</v>
      </c>
      <c r="G282" s="493"/>
      <c r="H282" s="163"/>
      <c r="I282" s="163"/>
      <c r="J282" s="163"/>
      <c r="K282" s="163"/>
      <c r="L282" s="163"/>
      <c r="M282" s="163"/>
      <c r="N282" s="103"/>
      <c r="O282" s="103"/>
      <c r="P282" s="103"/>
    </row>
    <row r="283" spans="1:16" ht="31" x14ac:dyDescent="0.3">
      <c r="A283" s="412" t="s">
        <v>957</v>
      </c>
      <c r="B283" s="413" t="s">
        <v>1629</v>
      </c>
      <c r="C283" s="414" t="s">
        <v>1630</v>
      </c>
      <c r="D283" s="415">
        <v>1</v>
      </c>
      <c r="E283" s="415" t="s">
        <v>247</v>
      </c>
      <c r="F283" s="414" t="s">
        <v>4448</v>
      </c>
      <c r="G283" s="493"/>
      <c r="H283" s="163"/>
      <c r="I283" s="163"/>
      <c r="J283" s="163"/>
      <c r="K283" s="163"/>
      <c r="L283" s="163"/>
      <c r="M283" s="163"/>
      <c r="N283" s="103"/>
      <c r="O283" s="103"/>
      <c r="P283" s="103"/>
    </row>
    <row r="284" spans="1:16" ht="43.5" x14ac:dyDescent="0.3">
      <c r="A284" s="412" t="s">
        <v>3993</v>
      </c>
      <c r="B284" s="413" t="s">
        <v>4457</v>
      </c>
      <c r="C284" s="414" t="s">
        <v>1631</v>
      </c>
      <c r="D284" s="415">
        <v>1</v>
      </c>
      <c r="E284" s="415" t="s">
        <v>247</v>
      </c>
      <c r="F284" s="414" t="s">
        <v>4449</v>
      </c>
      <c r="G284" s="493"/>
      <c r="H284" s="163"/>
      <c r="I284" s="163"/>
      <c r="J284" s="163"/>
      <c r="K284" s="163"/>
      <c r="L284" s="163"/>
      <c r="M284" s="163"/>
      <c r="N284" s="103"/>
      <c r="O284" s="103"/>
      <c r="P284" s="103"/>
    </row>
    <row r="285" spans="1:16" x14ac:dyDescent="0.3">
      <c r="A285" s="494" t="s">
        <v>1634</v>
      </c>
      <c r="B285" s="661" t="s">
        <v>3994</v>
      </c>
      <c r="C285" s="662"/>
      <c r="D285" s="662"/>
      <c r="E285" s="662"/>
      <c r="F285" s="662"/>
      <c r="G285" s="663"/>
      <c r="H285" s="163">
        <f>SUM(D286:D288)</f>
        <v>3</v>
      </c>
      <c r="I285" s="163">
        <f>COUNT(D286:D288)*2</f>
        <v>6</v>
      </c>
      <c r="J285" s="163"/>
      <c r="K285" s="163"/>
      <c r="L285" s="163"/>
      <c r="M285" s="163"/>
      <c r="N285" s="103"/>
      <c r="O285" s="103"/>
      <c r="P285" s="103"/>
    </row>
    <row r="286" spans="1:16" ht="75" x14ac:dyDescent="0.3">
      <c r="A286" s="495" t="s">
        <v>4458</v>
      </c>
      <c r="B286" s="99" t="s">
        <v>4128</v>
      </c>
      <c r="C286" s="99" t="s">
        <v>3996</v>
      </c>
      <c r="D286" s="108">
        <v>1</v>
      </c>
      <c r="E286" s="100" t="s">
        <v>388</v>
      </c>
      <c r="F286" s="202" t="s">
        <v>4129</v>
      </c>
      <c r="G286" s="101"/>
      <c r="H286" s="163"/>
      <c r="I286" s="163"/>
      <c r="J286" s="163"/>
      <c r="K286" s="163"/>
      <c r="L286" s="163"/>
      <c r="M286" s="163"/>
      <c r="N286" s="103"/>
      <c r="O286" s="103"/>
      <c r="P286" s="103"/>
    </row>
    <row r="287" spans="1:16" ht="60" x14ac:dyDescent="0.3">
      <c r="A287" s="495" t="s">
        <v>4459</v>
      </c>
      <c r="B287" s="99" t="s">
        <v>3998</v>
      </c>
      <c r="C287" s="99" t="s">
        <v>3999</v>
      </c>
      <c r="D287" s="108">
        <v>1</v>
      </c>
      <c r="E287" s="100" t="s">
        <v>388</v>
      </c>
      <c r="F287" s="202" t="s">
        <v>4000</v>
      </c>
      <c r="G287" s="101"/>
      <c r="H287" s="163"/>
      <c r="I287" s="163"/>
      <c r="J287" s="163"/>
      <c r="K287" s="163"/>
      <c r="L287" s="163"/>
      <c r="M287" s="163"/>
      <c r="N287" s="103"/>
      <c r="O287" s="103"/>
      <c r="P287" s="103"/>
    </row>
    <row r="288" spans="1:16" ht="75" x14ac:dyDescent="0.3">
      <c r="A288" s="495" t="s">
        <v>4460</v>
      </c>
      <c r="B288" s="99" t="s">
        <v>4133</v>
      </c>
      <c r="C288" s="99" t="s">
        <v>4134</v>
      </c>
      <c r="D288" s="108">
        <v>1</v>
      </c>
      <c r="E288" s="100" t="s">
        <v>388</v>
      </c>
      <c r="F288" s="202" t="s">
        <v>4264</v>
      </c>
      <c r="G288" s="161"/>
      <c r="H288" s="163"/>
      <c r="I288" s="163"/>
      <c r="J288" s="163"/>
      <c r="K288" s="163"/>
      <c r="L288" s="163"/>
      <c r="M288" s="163"/>
      <c r="N288" s="103"/>
      <c r="O288" s="103"/>
      <c r="P288" s="103"/>
    </row>
    <row r="289" spans="1:16" x14ac:dyDescent="0.3">
      <c r="A289" s="51" t="s">
        <v>4001</v>
      </c>
      <c r="B289" s="766" t="s">
        <v>1635</v>
      </c>
      <c r="C289" s="762"/>
      <c r="D289" s="762"/>
      <c r="E289" s="762"/>
      <c r="F289" s="762"/>
      <c r="G289" s="767"/>
      <c r="H289" s="163">
        <f>SUM(D290:D296)</f>
        <v>7</v>
      </c>
      <c r="I289" s="163">
        <f>COUNT(D290:D296)*2</f>
        <v>14</v>
      </c>
      <c r="J289" s="163"/>
      <c r="K289" s="163"/>
      <c r="L289" s="163"/>
      <c r="M289" s="163"/>
      <c r="N289" s="103"/>
      <c r="O289" s="103"/>
      <c r="P289" s="103"/>
    </row>
    <row r="290" spans="1:16" ht="30" x14ac:dyDescent="0.3">
      <c r="A290" s="51" t="s">
        <v>4002</v>
      </c>
      <c r="B290" s="97" t="s">
        <v>1637</v>
      </c>
      <c r="C290" s="109" t="s">
        <v>1638</v>
      </c>
      <c r="D290" s="108">
        <v>1</v>
      </c>
      <c r="E290" s="108" t="s">
        <v>388</v>
      </c>
      <c r="F290" s="109"/>
      <c r="G290" s="109"/>
      <c r="H290" s="163"/>
      <c r="I290" s="163"/>
      <c r="J290" s="163"/>
      <c r="K290" s="163"/>
      <c r="L290" s="163"/>
      <c r="M290" s="163"/>
      <c r="N290" s="103"/>
      <c r="O290" s="103"/>
      <c r="P290" s="103"/>
    </row>
    <row r="291" spans="1:16" x14ac:dyDescent="0.3">
      <c r="A291" s="51"/>
      <c r="B291" s="97"/>
      <c r="C291" s="109" t="s">
        <v>1639</v>
      </c>
      <c r="D291" s="108">
        <v>1</v>
      </c>
      <c r="E291" s="108" t="s">
        <v>188</v>
      </c>
      <c r="F291" s="109"/>
      <c r="G291" s="109"/>
      <c r="H291" s="163"/>
      <c r="I291" s="163"/>
      <c r="J291" s="163"/>
      <c r="K291" s="163"/>
      <c r="L291" s="163"/>
      <c r="M291" s="163"/>
      <c r="N291" s="103"/>
      <c r="O291" s="103"/>
      <c r="P291" s="103"/>
    </row>
    <row r="292" spans="1:16" x14ac:dyDescent="0.3">
      <c r="A292" s="51"/>
      <c r="B292" s="97"/>
      <c r="C292" s="109" t="s">
        <v>1640</v>
      </c>
      <c r="D292" s="108">
        <v>1</v>
      </c>
      <c r="E292" s="108" t="s">
        <v>188</v>
      </c>
      <c r="F292" s="109"/>
      <c r="G292" s="109"/>
      <c r="H292" s="163"/>
      <c r="I292" s="163"/>
      <c r="J292" s="163"/>
      <c r="K292" s="163"/>
      <c r="L292" s="163"/>
      <c r="M292" s="163"/>
      <c r="N292" s="103"/>
      <c r="O292" s="103"/>
      <c r="P292" s="103"/>
    </row>
    <row r="293" spans="1:16" x14ac:dyDescent="0.3">
      <c r="A293" s="51"/>
      <c r="B293" s="97"/>
      <c r="C293" s="109" t="s">
        <v>1641</v>
      </c>
      <c r="D293" s="108">
        <v>1</v>
      </c>
      <c r="E293" s="108" t="s">
        <v>388</v>
      </c>
      <c r="F293" s="109"/>
      <c r="G293" s="109"/>
      <c r="H293" s="163"/>
      <c r="I293" s="163"/>
      <c r="J293" s="163"/>
      <c r="K293" s="163"/>
      <c r="L293" s="163"/>
      <c r="M293" s="163"/>
      <c r="N293" s="103"/>
      <c r="O293" s="103"/>
      <c r="P293" s="103"/>
    </row>
    <row r="294" spans="1:16" ht="30" x14ac:dyDescent="0.3">
      <c r="A294" s="51" t="s">
        <v>4006</v>
      </c>
      <c r="B294" s="97" t="s">
        <v>1643</v>
      </c>
      <c r="C294" s="109" t="s">
        <v>1644</v>
      </c>
      <c r="D294" s="108">
        <v>1</v>
      </c>
      <c r="E294" s="147" t="s">
        <v>388</v>
      </c>
      <c r="F294" s="109"/>
      <c r="G294" s="109"/>
      <c r="H294" s="163"/>
      <c r="I294" s="163"/>
      <c r="J294" s="163"/>
      <c r="K294" s="163"/>
      <c r="L294" s="163"/>
      <c r="M294" s="163"/>
      <c r="N294" s="103"/>
      <c r="O294" s="103"/>
      <c r="P294" s="103"/>
    </row>
    <row r="295" spans="1:16" x14ac:dyDescent="0.3">
      <c r="A295" s="168"/>
      <c r="B295" s="97"/>
      <c r="C295" s="109" t="s">
        <v>1645</v>
      </c>
      <c r="D295" s="108">
        <v>1</v>
      </c>
      <c r="E295" s="147" t="s">
        <v>388</v>
      </c>
      <c r="F295" s="109"/>
      <c r="G295" s="109"/>
      <c r="H295" s="163"/>
      <c r="I295" s="163"/>
      <c r="J295" s="163"/>
      <c r="K295" s="163"/>
      <c r="L295" s="163"/>
      <c r="M295" s="163"/>
      <c r="N295" s="103"/>
      <c r="O295" s="103"/>
      <c r="P295" s="103"/>
    </row>
    <row r="296" spans="1:16" x14ac:dyDescent="0.3">
      <c r="A296" s="168"/>
      <c r="B296" s="97"/>
      <c r="C296" s="109" t="s">
        <v>2336</v>
      </c>
      <c r="D296" s="108">
        <v>1</v>
      </c>
      <c r="E296" s="147" t="s">
        <v>388</v>
      </c>
      <c r="F296" s="109"/>
      <c r="G296" s="109"/>
      <c r="H296" s="163"/>
      <c r="I296" s="163"/>
      <c r="J296" s="163"/>
      <c r="K296" s="163"/>
      <c r="L296" s="163"/>
      <c r="M296" s="163"/>
      <c r="N296" s="103"/>
      <c r="O296" s="103"/>
      <c r="P296" s="103"/>
    </row>
    <row r="297" spans="1:16" x14ac:dyDescent="0.3">
      <c r="A297" s="501" t="s">
        <v>4052</v>
      </c>
      <c r="B297" s="661" t="s">
        <v>4008</v>
      </c>
      <c r="C297" s="662"/>
      <c r="D297" s="662"/>
      <c r="E297" s="662"/>
      <c r="F297" s="662"/>
      <c r="G297" s="663"/>
      <c r="H297" s="163">
        <f>SUM(D298:D299)</f>
        <v>2</v>
      </c>
      <c r="I297" s="163">
        <f>COUNT(D298:D299)*2</f>
        <v>4</v>
      </c>
      <c r="J297" s="163"/>
      <c r="K297" s="163"/>
      <c r="L297" s="163"/>
      <c r="M297" s="163"/>
      <c r="N297" s="103"/>
      <c r="O297" s="103"/>
      <c r="P297" s="103"/>
    </row>
    <row r="298" spans="1:16" ht="45" x14ac:dyDescent="0.3">
      <c r="A298" s="501" t="s">
        <v>4060</v>
      </c>
      <c r="B298" s="101" t="s">
        <v>4009</v>
      </c>
      <c r="C298" s="99" t="s">
        <v>4010</v>
      </c>
      <c r="D298" s="108">
        <v>1</v>
      </c>
      <c r="E298" s="203" t="s">
        <v>388</v>
      </c>
      <c r="F298" s="99" t="s">
        <v>4265</v>
      </c>
      <c r="G298" s="99"/>
      <c r="H298" s="163"/>
      <c r="I298" s="163"/>
      <c r="J298" s="163"/>
      <c r="K298" s="163"/>
      <c r="L298" s="163"/>
      <c r="M298" s="163"/>
      <c r="N298" s="103"/>
      <c r="O298" s="103"/>
      <c r="P298" s="103"/>
    </row>
    <row r="299" spans="1:16" ht="30" x14ac:dyDescent="0.3">
      <c r="A299" s="179" t="s">
        <v>4062</v>
      </c>
      <c r="B299" s="101" t="s">
        <v>4056</v>
      </c>
      <c r="C299" s="99" t="s">
        <v>4269</v>
      </c>
      <c r="D299" s="108">
        <v>1</v>
      </c>
      <c r="E299" s="157" t="s">
        <v>388</v>
      </c>
      <c r="F299" s="99" t="s">
        <v>4270</v>
      </c>
      <c r="G299" s="202"/>
      <c r="H299" s="163"/>
      <c r="I299" s="163"/>
      <c r="J299" s="163"/>
      <c r="K299" s="163"/>
      <c r="L299" s="163"/>
      <c r="M299" s="163"/>
      <c r="N299" s="103"/>
      <c r="O299" s="103"/>
      <c r="P299" s="103"/>
    </row>
    <row r="300" spans="1:16" x14ac:dyDescent="0.3">
      <c r="A300" s="190"/>
      <c r="B300" s="763" t="s">
        <v>958</v>
      </c>
      <c r="C300" s="764"/>
      <c r="D300" s="764"/>
      <c r="E300" s="764"/>
      <c r="F300" s="764"/>
      <c r="G300" s="765"/>
      <c r="H300" s="163">
        <f>H301+H309+H316+H321</f>
        <v>19</v>
      </c>
      <c r="I300" s="163">
        <f>I301+I309+I316+I321</f>
        <v>38</v>
      </c>
      <c r="J300" s="163"/>
      <c r="K300" s="163"/>
      <c r="L300" s="163"/>
      <c r="M300" s="163"/>
      <c r="N300" s="103"/>
      <c r="O300" s="103"/>
      <c r="P300" s="103"/>
    </row>
    <row r="301" spans="1:16" x14ac:dyDescent="0.3">
      <c r="A301" s="191" t="s">
        <v>129</v>
      </c>
      <c r="B301" s="766" t="s">
        <v>130</v>
      </c>
      <c r="C301" s="762"/>
      <c r="D301" s="762"/>
      <c r="E301" s="762"/>
      <c r="F301" s="762"/>
      <c r="G301" s="767"/>
      <c r="H301" s="163">
        <f>SUM(D302:D308)</f>
        <v>7</v>
      </c>
      <c r="I301" s="163">
        <f>COUNT(D302:D308)*2</f>
        <v>14</v>
      </c>
      <c r="J301" s="163"/>
      <c r="K301" s="163"/>
      <c r="L301" s="163"/>
      <c r="M301" s="163"/>
      <c r="N301" s="103"/>
      <c r="O301" s="103"/>
      <c r="P301" s="103"/>
    </row>
    <row r="302" spans="1:16" ht="30" x14ac:dyDescent="0.3">
      <c r="A302" s="191" t="s">
        <v>1646</v>
      </c>
      <c r="B302" s="88" t="s">
        <v>961</v>
      </c>
      <c r="C302" s="97" t="s">
        <v>2337</v>
      </c>
      <c r="D302" s="108">
        <v>1</v>
      </c>
      <c r="E302" s="108" t="s">
        <v>563</v>
      </c>
      <c r="F302" s="110"/>
      <c r="G302" s="123"/>
      <c r="H302" s="163"/>
      <c r="I302" s="163"/>
      <c r="J302" s="163"/>
      <c r="K302" s="163"/>
      <c r="L302" s="163"/>
      <c r="M302" s="163"/>
      <c r="N302" s="103"/>
      <c r="O302" s="103"/>
      <c r="P302" s="103"/>
    </row>
    <row r="303" spans="1:16" x14ac:dyDescent="0.3">
      <c r="A303" s="191"/>
      <c r="B303" s="88"/>
      <c r="C303" s="97" t="s">
        <v>2338</v>
      </c>
      <c r="D303" s="108">
        <v>1</v>
      </c>
      <c r="E303" s="108" t="s">
        <v>563</v>
      </c>
      <c r="F303" s="110"/>
      <c r="G303" s="123"/>
      <c r="H303" s="163"/>
      <c r="I303" s="163"/>
      <c r="J303" s="163"/>
      <c r="K303" s="163"/>
      <c r="L303" s="163"/>
      <c r="M303" s="163"/>
      <c r="N303" s="103"/>
      <c r="O303" s="103"/>
      <c r="P303" s="103"/>
    </row>
    <row r="304" spans="1:16" ht="30" x14ac:dyDescent="0.3">
      <c r="A304" s="191"/>
      <c r="B304" s="88"/>
      <c r="C304" s="97" t="s">
        <v>2339</v>
      </c>
      <c r="D304" s="108">
        <v>1</v>
      </c>
      <c r="E304" s="108" t="s">
        <v>563</v>
      </c>
      <c r="F304" s="110"/>
      <c r="G304" s="123"/>
      <c r="H304" s="163"/>
      <c r="I304" s="163"/>
      <c r="J304" s="163"/>
      <c r="K304" s="163"/>
      <c r="L304" s="163"/>
      <c r="M304" s="163"/>
      <c r="N304" s="103"/>
      <c r="O304" s="103"/>
      <c r="P304" s="103"/>
    </row>
    <row r="305" spans="1:16" x14ac:dyDescent="0.3">
      <c r="A305" s="191"/>
      <c r="B305" s="88"/>
      <c r="C305" s="97" t="s">
        <v>2340</v>
      </c>
      <c r="D305" s="108">
        <v>1</v>
      </c>
      <c r="E305" s="108" t="s">
        <v>563</v>
      </c>
      <c r="F305" s="110"/>
      <c r="G305" s="123"/>
      <c r="H305" s="163"/>
      <c r="I305" s="163"/>
      <c r="J305" s="163"/>
      <c r="K305" s="163"/>
      <c r="L305" s="163"/>
      <c r="M305" s="163"/>
      <c r="N305" s="103"/>
      <c r="O305" s="103"/>
      <c r="P305" s="103"/>
    </row>
    <row r="306" spans="1:16" x14ac:dyDescent="0.3">
      <c r="A306" s="191"/>
      <c r="B306" s="88"/>
      <c r="C306" s="97" t="s">
        <v>2341</v>
      </c>
      <c r="D306" s="108">
        <v>1</v>
      </c>
      <c r="E306" s="108" t="s">
        <v>563</v>
      </c>
      <c r="F306" s="110"/>
      <c r="G306" s="123"/>
      <c r="H306" s="163"/>
      <c r="I306" s="163"/>
      <c r="J306" s="163"/>
      <c r="K306" s="163"/>
      <c r="L306" s="163"/>
      <c r="M306" s="163"/>
      <c r="N306" s="103"/>
      <c r="O306" s="103"/>
      <c r="P306" s="103"/>
    </row>
    <row r="307" spans="1:16" x14ac:dyDescent="0.3">
      <c r="A307" s="191"/>
      <c r="B307" s="88"/>
      <c r="C307" s="97" t="s">
        <v>2342</v>
      </c>
      <c r="D307" s="108">
        <v>1</v>
      </c>
      <c r="E307" s="108" t="s">
        <v>563</v>
      </c>
      <c r="F307" s="110"/>
      <c r="G307" s="123"/>
      <c r="H307" s="163"/>
      <c r="I307" s="163"/>
      <c r="J307" s="163"/>
      <c r="K307" s="163"/>
      <c r="L307" s="163"/>
      <c r="M307" s="163"/>
      <c r="N307" s="103"/>
      <c r="O307" s="103"/>
      <c r="P307" s="103"/>
    </row>
    <row r="308" spans="1:16" x14ac:dyDescent="0.3">
      <c r="A308" s="191"/>
      <c r="B308" s="88"/>
      <c r="C308" s="97" t="s">
        <v>2343</v>
      </c>
      <c r="D308" s="108">
        <v>1</v>
      </c>
      <c r="E308" s="108" t="s">
        <v>563</v>
      </c>
      <c r="F308" s="110"/>
      <c r="G308" s="123"/>
      <c r="H308" s="163"/>
      <c r="I308" s="163"/>
      <c r="J308" s="163"/>
      <c r="K308" s="163"/>
      <c r="L308" s="163"/>
      <c r="M308" s="163"/>
      <c r="N308" s="103"/>
      <c r="O308" s="103"/>
      <c r="P308" s="103"/>
    </row>
    <row r="309" spans="1:16" x14ac:dyDescent="0.3">
      <c r="A309" s="191" t="s">
        <v>131</v>
      </c>
      <c r="B309" s="766" t="s">
        <v>972</v>
      </c>
      <c r="C309" s="762"/>
      <c r="D309" s="762"/>
      <c r="E309" s="762"/>
      <c r="F309" s="762"/>
      <c r="G309" s="767"/>
      <c r="H309" s="163">
        <f>SUM(D310:E315)</f>
        <v>6</v>
      </c>
      <c r="I309" s="163">
        <f>COUNT(D310:D315)*2</f>
        <v>12</v>
      </c>
      <c r="J309" s="163"/>
      <c r="K309" s="163"/>
      <c r="L309" s="163"/>
      <c r="M309" s="163"/>
      <c r="N309" s="103"/>
      <c r="O309" s="103"/>
      <c r="P309" s="103"/>
    </row>
    <row r="310" spans="1:16" ht="30" x14ac:dyDescent="0.3">
      <c r="A310" s="191" t="s">
        <v>1657</v>
      </c>
      <c r="B310" s="88" t="s">
        <v>974</v>
      </c>
      <c r="C310" s="97" t="s">
        <v>2344</v>
      </c>
      <c r="D310" s="108">
        <v>1</v>
      </c>
      <c r="E310" s="111" t="s">
        <v>563</v>
      </c>
      <c r="F310" s="110"/>
      <c r="G310" s="123"/>
      <c r="H310" s="163"/>
      <c r="I310" s="163"/>
      <c r="J310" s="163"/>
      <c r="K310" s="163"/>
      <c r="L310" s="163"/>
      <c r="M310" s="163"/>
      <c r="N310" s="103"/>
      <c r="O310" s="103"/>
      <c r="P310" s="103"/>
    </row>
    <row r="311" spans="1:16" x14ac:dyDescent="0.3">
      <c r="A311" s="191"/>
      <c r="B311" s="88"/>
      <c r="C311" s="97" t="s">
        <v>2345</v>
      </c>
      <c r="D311" s="108">
        <v>1</v>
      </c>
      <c r="E311" s="111" t="s">
        <v>563</v>
      </c>
      <c r="F311" s="110"/>
      <c r="G311" s="123"/>
      <c r="H311" s="163"/>
      <c r="I311" s="163"/>
      <c r="J311" s="163"/>
      <c r="K311" s="163"/>
      <c r="L311" s="163"/>
      <c r="M311" s="163"/>
      <c r="N311" s="103"/>
      <c r="O311" s="103"/>
      <c r="P311" s="103"/>
    </row>
    <row r="312" spans="1:16" x14ac:dyDescent="0.3">
      <c r="A312" s="191"/>
      <c r="B312" s="88"/>
      <c r="C312" s="97" t="s">
        <v>2346</v>
      </c>
      <c r="D312" s="108">
        <v>1</v>
      </c>
      <c r="E312" s="111" t="s">
        <v>563</v>
      </c>
      <c r="F312" s="110"/>
      <c r="G312" s="123"/>
      <c r="H312" s="163"/>
      <c r="I312" s="163"/>
      <c r="J312" s="163"/>
      <c r="K312" s="163"/>
      <c r="L312" s="163"/>
      <c r="M312" s="163"/>
      <c r="N312" s="103"/>
      <c r="O312" s="103"/>
      <c r="P312" s="103"/>
    </row>
    <row r="313" spans="1:16" x14ac:dyDescent="0.3">
      <c r="A313" s="191"/>
      <c r="B313" s="88"/>
      <c r="C313" s="97" t="s">
        <v>2347</v>
      </c>
      <c r="D313" s="108">
        <v>1</v>
      </c>
      <c r="E313" s="111" t="s">
        <v>563</v>
      </c>
      <c r="F313" s="110"/>
      <c r="G313" s="123"/>
      <c r="H313" s="163"/>
      <c r="I313" s="163"/>
      <c r="J313" s="163"/>
      <c r="K313" s="163"/>
      <c r="L313" s="163"/>
      <c r="M313" s="163"/>
      <c r="N313" s="103"/>
      <c r="O313" s="103"/>
      <c r="P313" s="103"/>
    </row>
    <row r="314" spans="1:16" ht="30" x14ac:dyDescent="0.3">
      <c r="A314" s="191"/>
      <c r="B314" s="88"/>
      <c r="C314" s="97" t="s">
        <v>2348</v>
      </c>
      <c r="D314" s="108">
        <v>1</v>
      </c>
      <c r="E314" s="111" t="s">
        <v>563</v>
      </c>
      <c r="F314" s="110"/>
      <c r="G314" s="123"/>
      <c r="H314" s="163"/>
      <c r="I314" s="163"/>
      <c r="J314" s="163"/>
      <c r="K314" s="163"/>
      <c r="L314" s="163"/>
      <c r="M314" s="163"/>
      <c r="N314" s="103"/>
      <c r="O314" s="103"/>
      <c r="P314" s="103"/>
    </row>
    <row r="315" spans="1:16" ht="30" x14ac:dyDescent="0.3">
      <c r="A315" s="191"/>
      <c r="B315" s="88"/>
      <c r="C315" s="97" t="s">
        <v>2349</v>
      </c>
      <c r="D315" s="108">
        <v>1</v>
      </c>
      <c r="E315" s="111" t="s">
        <v>563</v>
      </c>
      <c r="F315" s="110"/>
      <c r="G315" s="123"/>
      <c r="H315" s="163"/>
      <c r="I315" s="163"/>
      <c r="J315" s="163"/>
      <c r="K315" s="163"/>
      <c r="L315" s="163"/>
      <c r="M315" s="163"/>
      <c r="N315" s="103"/>
      <c r="O315" s="103"/>
      <c r="P315" s="103"/>
    </row>
    <row r="316" spans="1:16" x14ac:dyDescent="0.3">
      <c r="A316" s="191" t="s">
        <v>133</v>
      </c>
      <c r="B316" s="766" t="s">
        <v>983</v>
      </c>
      <c r="C316" s="762"/>
      <c r="D316" s="762"/>
      <c r="E316" s="762"/>
      <c r="F316" s="762"/>
      <c r="G316" s="767"/>
      <c r="H316" s="163">
        <f>SUM(D317:D320)</f>
        <v>4</v>
      </c>
      <c r="I316" s="163">
        <f>COUNT(D317:D320)*2</f>
        <v>8</v>
      </c>
      <c r="J316" s="163"/>
      <c r="K316" s="163"/>
      <c r="L316" s="163"/>
      <c r="M316" s="163"/>
      <c r="N316" s="103"/>
      <c r="O316" s="103"/>
      <c r="P316" s="103"/>
    </row>
    <row r="317" spans="1:16" ht="30" x14ac:dyDescent="0.3">
      <c r="A317" s="191" t="s">
        <v>1659</v>
      </c>
      <c r="B317" s="88" t="s">
        <v>985</v>
      </c>
      <c r="C317" s="97" t="s">
        <v>2350</v>
      </c>
      <c r="D317" s="108">
        <v>1</v>
      </c>
      <c r="E317" s="111" t="s">
        <v>563</v>
      </c>
      <c r="F317" s="110"/>
      <c r="G317" s="123"/>
      <c r="H317" s="163"/>
      <c r="I317" s="163"/>
      <c r="J317" s="163"/>
      <c r="K317" s="163"/>
      <c r="L317" s="163"/>
      <c r="M317" s="163"/>
      <c r="N317" s="103"/>
      <c r="O317" s="103"/>
      <c r="P317" s="103"/>
    </row>
    <row r="318" spans="1:16" x14ac:dyDescent="0.3">
      <c r="A318" s="191"/>
      <c r="B318" s="88"/>
      <c r="C318" s="88" t="s">
        <v>986</v>
      </c>
      <c r="D318" s="108">
        <v>1</v>
      </c>
      <c r="E318" s="111" t="s">
        <v>563</v>
      </c>
      <c r="F318" s="110"/>
      <c r="G318" s="123"/>
      <c r="H318" s="163"/>
      <c r="I318" s="163"/>
      <c r="J318" s="163"/>
      <c r="K318" s="163"/>
      <c r="L318" s="163"/>
      <c r="M318" s="163"/>
      <c r="N318" s="103"/>
      <c r="O318" s="103"/>
      <c r="P318" s="103"/>
    </row>
    <row r="319" spans="1:16" ht="30" x14ac:dyDescent="0.3">
      <c r="A319" s="191"/>
      <c r="B319" s="88"/>
      <c r="C319" s="88" t="s">
        <v>2351</v>
      </c>
      <c r="D319" s="108">
        <v>1</v>
      </c>
      <c r="E319" s="111" t="s">
        <v>563</v>
      </c>
      <c r="F319" s="97" t="s">
        <v>2352</v>
      </c>
      <c r="G319" s="123"/>
      <c r="H319" s="163"/>
      <c r="I319" s="163"/>
      <c r="J319" s="163"/>
      <c r="K319" s="163"/>
      <c r="L319" s="163"/>
      <c r="M319" s="163"/>
      <c r="N319" s="103"/>
      <c r="O319" s="103"/>
      <c r="P319" s="103"/>
    </row>
    <row r="320" spans="1:16" x14ac:dyDescent="0.3">
      <c r="A320" s="191"/>
      <c r="B320" s="88"/>
      <c r="C320" s="88" t="s">
        <v>2353</v>
      </c>
      <c r="D320" s="108">
        <v>1</v>
      </c>
      <c r="E320" s="111" t="s">
        <v>563</v>
      </c>
      <c r="F320" s="91" t="s">
        <v>2354</v>
      </c>
      <c r="G320" s="123"/>
      <c r="H320" s="163"/>
      <c r="I320" s="163"/>
      <c r="J320" s="163"/>
      <c r="K320" s="163"/>
      <c r="L320" s="163"/>
      <c r="M320" s="163"/>
      <c r="N320" s="103"/>
      <c r="O320" s="103"/>
      <c r="P320" s="103"/>
    </row>
    <row r="321" spans="1:16" x14ac:dyDescent="0.3">
      <c r="A321" s="191" t="s">
        <v>135</v>
      </c>
      <c r="B321" s="766" t="s">
        <v>990</v>
      </c>
      <c r="C321" s="762"/>
      <c r="D321" s="762"/>
      <c r="E321" s="762"/>
      <c r="F321" s="762"/>
      <c r="G321" s="767"/>
      <c r="H321" s="163">
        <f>SUM(D322:D323)</f>
        <v>2</v>
      </c>
      <c r="I321" s="163">
        <f>COUNT(D322:D323)*2</f>
        <v>4</v>
      </c>
      <c r="J321" s="163"/>
      <c r="K321" s="163"/>
      <c r="L321" s="163"/>
      <c r="M321" s="163"/>
      <c r="N321" s="103"/>
      <c r="O321" s="103"/>
      <c r="P321" s="103"/>
    </row>
    <row r="322" spans="1:16" ht="30" x14ac:dyDescent="0.3">
      <c r="A322" s="191" t="s">
        <v>1667</v>
      </c>
      <c r="B322" s="88" t="s">
        <v>992</v>
      </c>
      <c r="C322" s="97" t="s">
        <v>2355</v>
      </c>
      <c r="D322" s="108">
        <v>1</v>
      </c>
      <c r="E322" s="108" t="s">
        <v>563</v>
      </c>
      <c r="F322" s="110"/>
      <c r="G322" s="123"/>
      <c r="H322" s="163"/>
      <c r="I322" s="163"/>
      <c r="J322" s="163"/>
      <c r="K322" s="163"/>
      <c r="L322" s="163"/>
      <c r="M322" s="163"/>
      <c r="N322" s="103"/>
      <c r="O322" s="103"/>
      <c r="P322" s="103"/>
    </row>
    <row r="323" spans="1:16" x14ac:dyDescent="0.3">
      <c r="A323" s="191"/>
      <c r="B323" s="88"/>
      <c r="C323" s="97" t="s">
        <v>2356</v>
      </c>
      <c r="D323" s="108">
        <v>1</v>
      </c>
      <c r="E323" s="108" t="s">
        <v>563</v>
      </c>
      <c r="F323" s="110"/>
      <c r="G323" s="123"/>
      <c r="H323" s="163"/>
      <c r="I323" s="163"/>
      <c r="J323" s="163"/>
      <c r="K323" s="163"/>
      <c r="L323" s="163"/>
      <c r="M323" s="163"/>
      <c r="N323" s="103"/>
      <c r="O323" s="103"/>
      <c r="P323" s="103"/>
    </row>
    <row r="324" spans="1:16" x14ac:dyDescent="0.3">
      <c r="A324" s="131"/>
      <c r="B324" s="117"/>
      <c r="C324" s="117"/>
      <c r="D324" s="120"/>
      <c r="E324" s="120"/>
      <c r="F324" s="117"/>
      <c r="G324" s="117"/>
      <c r="H324" s="163"/>
      <c r="I324" s="163"/>
      <c r="J324" s="163"/>
      <c r="K324" s="163"/>
      <c r="L324" s="163"/>
      <c r="M324" s="163"/>
      <c r="N324" s="103"/>
      <c r="O324" s="103"/>
      <c r="P324" s="103"/>
    </row>
    <row r="325" spans="1:16" x14ac:dyDescent="0.3">
      <c r="A325" s="770" t="s">
        <v>2357</v>
      </c>
      <c r="B325" s="762"/>
      <c r="C325" s="767"/>
      <c r="D325" s="120"/>
      <c r="E325" s="120"/>
      <c r="F325" s="117"/>
      <c r="G325" s="117"/>
      <c r="H325" s="163"/>
      <c r="I325" s="163"/>
      <c r="J325" s="163"/>
      <c r="K325" s="163"/>
      <c r="L325" s="163"/>
      <c r="M325" s="163"/>
      <c r="N325" s="103"/>
      <c r="O325" s="103"/>
      <c r="P325" s="103"/>
    </row>
    <row r="326" spans="1:16" x14ac:dyDescent="0.3">
      <c r="A326" s="195"/>
      <c r="B326" s="128" t="s">
        <v>2358</v>
      </c>
      <c r="C326" s="399">
        <f>D354</f>
        <v>0.5</v>
      </c>
      <c r="D326" s="120"/>
      <c r="E326" s="120"/>
      <c r="F326" s="117"/>
      <c r="G326" s="117"/>
      <c r="H326" s="163"/>
      <c r="I326" s="163"/>
      <c r="J326" s="163"/>
      <c r="K326" s="163"/>
      <c r="L326" s="163"/>
      <c r="M326" s="163"/>
      <c r="N326" s="103"/>
      <c r="O326" s="103"/>
      <c r="P326" s="103"/>
    </row>
    <row r="327" spans="1:16" x14ac:dyDescent="0.3">
      <c r="A327" s="195"/>
      <c r="B327" s="771" t="s">
        <v>999</v>
      </c>
      <c r="C327" s="772"/>
      <c r="D327" s="120"/>
      <c r="E327" s="120"/>
      <c r="F327" s="117"/>
      <c r="G327" s="117"/>
      <c r="H327" s="163"/>
      <c r="I327" s="163"/>
      <c r="J327" s="163"/>
      <c r="K327" s="163"/>
      <c r="L327" s="163"/>
      <c r="M327" s="163"/>
      <c r="N327" s="103"/>
      <c r="O327" s="103"/>
      <c r="P327" s="103"/>
    </row>
    <row r="328" spans="1:16" x14ac:dyDescent="0.3">
      <c r="A328" s="191" t="s">
        <v>1000</v>
      </c>
      <c r="B328" s="88" t="s">
        <v>1001</v>
      </c>
      <c r="C328" s="398">
        <f t="shared" ref="C328:C335" si="3">D346</f>
        <v>0.5</v>
      </c>
      <c r="D328" s="120"/>
      <c r="E328" s="120"/>
      <c r="F328" s="117"/>
      <c r="G328" s="117"/>
      <c r="H328" s="163"/>
      <c r="I328" s="163"/>
      <c r="J328" s="163"/>
      <c r="K328" s="163"/>
      <c r="L328" s="163"/>
      <c r="M328" s="163"/>
      <c r="N328" s="103"/>
      <c r="O328" s="103"/>
      <c r="P328" s="103"/>
    </row>
    <row r="329" spans="1:16" x14ac:dyDescent="0.3">
      <c r="A329" s="191" t="s">
        <v>1002</v>
      </c>
      <c r="B329" s="88" t="s">
        <v>1003</v>
      </c>
      <c r="C329" s="398">
        <f t="shared" si="3"/>
        <v>0.5</v>
      </c>
      <c r="D329" s="120"/>
      <c r="E329" s="120"/>
      <c r="F329" s="117"/>
      <c r="G329" s="117"/>
      <c r="H329" s="163"/>
      <c r="I329" s="163"/>
      <c r="J329" s="163"/>
      <c r="K329" s="163"/>
      <c r="L329" s="163"/>
      <c r="M329" s="163"/>
      <c r="N329" s="103"/>
      <c r="O329" s="103"/>
      <c r="P329" s="103"/>
    </row>
    <row r="330" spans="1:16" x14ac:dyDescent="0.3">
      <c r="A330" s="191" t="s">
        <v>1004</v>
      </c>
      <c r="B330" s="88" t="s">
        <v>1005</v>
      </c>
      <c r="C330" s="398">
        <f t="shared" si="3"/>
        <v>0.5</v>
      </c>
      <c r="D330" s="120"/>
      <c r="E330" s="120"/>
      <c r="F330" s="117"/>
      <c r="G330" s="117"/>
      <c r="H330" s="163"/>
      <c r="I330" s="163"/>
      <c r="J330" s="163"/>
      <c r="K330" s="163"/>
      <c r="L330" s="163"/>
      <c r="M330" s="163"/>
      <c r="N330" s="103"/>
      <c r="O330" s="103"/>
      <c r="P330" s="103"/>
    </row>
    <row r="331" spans="1:16" x14ac:dyDescent="0.3">
      <c r="A331" s="191" t="s">
        <v>1006</v>
      </c>
      <c r="B331" s="88" t="s">
        <v>1007</v>
      </c>
      <c r="C331" s="398">
        <f t="shared" si="3"/>
        <v>0.5</v>
      </c>
      <c r="D331" s="120"/>
      <c r="E331" s="120"/>
      <c r="F331" s="117"/>
      <c r="G331" s="117"/>
      <c r="H331" s="163"/>
      <c r="I331" s="163"/>
      <c r="J331" s="163"/>
      <c r="K331" s="163"/>
      <c r="L331" s="163"/>
      <c r="M331" s="163"/>
      <c r="N331" s="103"/>
      <c r="O331" s="103"/>
      <c r="P331" s="103"/>
    </row>
    <row r="332" spans="1:16" x14ac:dyDescent="0.3">
      <c r="A332" s="191" t="s">
        <v>1008</v>
      </c>
      <c r="B332" s="88" t="s">
        <v>1009</v>
      </c>
      <c r="C332" s="398">
        <f t="shared" si="3"/>
        <v>0.5</v>
      </c>
      <c r="D332" s="120"/>
      <c r="E332" s="120"/>
      <c r="F332" s="117"/>
      <c r="G332" s="117"/>
      <c r="H332" s="163"/>
      <c r="I332" s="163"/>
      <c r="J332" s="163"/>
      <c r="K332" s="163"/>
      <c r="L332" s="163"/>
      <c r="M332" s="163"/>
      <c r="N332" s="103"/>
      <c r="O332" s="103"/>
      <c r="P332" s="103"/>
    </row>
    <row r="333" spans="1:16" x14ac:dyDescent="0.3">
      <c r="A333" s="191" t="s">
        <v>1010</v>
      </c>
      <c r="B333" s="88" t="s">
        <v>12</v>
      </c>
      <c r="C333" s="398">
        <f t="shared" si="3"/>
        <v>0.5</v>
      </c>
      <c r="D333" s="120"/>
      <c r="E333" s="120"/>
      <c r="F333" s="117"/>
      <c r="G333" s="117"/>
      <c r="H333" s="163"/>
      <c r="I333" s="163"/>
      <c r="J333" s="163"/>
      <c r="K333" s="163"/>
      <c r="L333" s="163"/>
      <c r="M333" s="163"/>
      <c r="N333" s="103"/>
      <c r="O333" s="103"/>
      <c r="P333" s="103"/>
    </row>
    <row r="334" spans="1:16" x14ac:dyDescent="0.3">
      <c r="A334" s="191" t="s">
        <v>1011</v>
      </c>
      <c r="B334" s="88" t="s">
        <v>1012</v>
      </c>
      <c r="C334" s="398">
        <f t="shared" si="3"/>
        <v>0.5</v>
      </c>
      <c r="D334" s="120"/>
      <c r="E334" s="120"/>
      <c r="F334" s="117"/>
      <c r="G334" s="117"/>
      <c r="H334" s="163"/>
      <c r="I334" s="163"/>
      <c r="J334" s="163"/>
      <c r="K334" s="163"/>
      <c r="L334" s="163"/>
      <c r="M334" s="163"/>
      <c r="N334" s="103"/>
      <c r="O334" s="103"/>
      <c r="P334" s="103"/>
    </row>
    <row r="335" spans="1:16" x14ac:dyDescent="0.3">
      <c r="A335" s="191" t="s">
        <v>1013</v>
      </c>
      <c r="B335" s="88" t="s">
        <v>1014</v>
      </c>
      <c r="C335" s="398">
        <f t="shared" si="3"/>
        <v>0.5</v>
      </c>
      <c r="D335" s="120"/>
      <c r="E335" s="120"/>
      <c r="F335" s="117"/>
      <c r="G335" s="117"/>
      <c r="H335" s="163"/>
      <c r="I335" s="163"/>
      <c r="J335" s="163"/>
      <c r="K335" s="163"/>
      <c r="L335" s="163"/>
      <c r="M335" s="163"/>
      <c r="N335" s="103"/>
      <c r="O335" s="103"/>
      <c r="P335" s="103"/>
    </row>
    <row r="336" spans="1:16" x14ac:dyDescent="0.3">
      <c r="A336" s="130"/>
      <c r="B336" s="131"/>
      <c r="C336" s="132"/>
      <c r="D336" s="133"/>
      <c r="E336" s="133"/>
      <c r="F336" s="102"/>
      <c r="G336" s="117"/>
      <c r="H336" s="163"/>
      <c r="I336" s="163"/>
      <c r="J336" s="163"/>
      <c r="K336" s="163"/>
      <c r="L336" s="163"/>
      <c r="M336" s="163"/>
      <c r="N336" s="103"/>
      <c r="O336" s="103"/>
      <c r="P336" s="103"/>
    </row>
    <row r="337" spans="1:13" s="164" customFormat="1" x14ac:dyDescent="0.3">
      <c r="A337" s="204"/>
      <c r="B337" s="165"/>
      <c r="C337" s="235"/>
      <c r="D337" s="166"/>
      <c r="E337" s="166"/>
      <c r="F337" s="163"/>
      <c r="G337" s="163"/>
      <c r="H337" s="163"/>
      <c r="I337" s="163"/>
      <c r="J337" s="163"/>
      <c r="K337" s="163"/>
      <c r="L337" s="163"/>
      <c r="M337" s="163"/>
    </row>
    <row r="338" spans="1:13" s="164" customFormat="1" x14ac:dyDescent="0.3">
      <c r="A338" s="204"/>
      <c r="B338" s="165"/>
      <c r="C338" s="235"/>
      <c r="D338" s="166"/>
      <c r="E338" s="166"/>
      <c r="F338" s="163"/>
      <c r="G338" s="163"/>
      <c r="H338" s="163"/>
      <c r="I338" s="163"/>
      <c r="J338" s="163"/>
      <c r="K338" s="163"/>
      <c r="L338" s="163"/>
      <c r="M338" s="163"/>
    </row>
    <row r="339" spans="1:13" s="164" customFormat="1" x14ac:dyDescent="0.3">
      <c r="A339" s="204"/>
      <c r="B339" s="165"/>
      <c r="C339" s="235"/>
      <c r="D339" s="166"/>
      <c r="E339" s="166"/>
      <c r="F339" s="163"/>
      <c r="G339" s="163"/>
      <c r="H339" s="163"/>
      <c r="I339" s="163"/>
      <c r="J339" s="163"/>
      <c r="K339" s="163"/>
      <c r="L339" s="163"/>
      <c r="M339" s="163"/>
    </row>
    <row r="340" spans="1:13" s="164" customFormat="1" x14ac:dyDescent="0.3">
      <c r="A340" s="204"/>
      <c r="B340" s="165"/>
      <c r="C340" s="235"/>
      <c r="D340" s="166"/>
      <c r="E340" s="166"/>
      <c r="F340" s="163"/>
      <c r="G340" s="163"/>
      <c r="H340" s="163"/>
      <c r="I340" s="163"/>
      <c r="J340" s="163"/>
      <c r="K340" s="163"/>
      <c r="L340" s="163"/>
      <c r="M340" s="163"/>
    </row>
    <row r="341" spans="1:13" s="164" customFormat="1" x14ac:dyDescent="0.3">
      <c r="A341" s="204"/>
      <c r="B341" s="165"/>
      <c r="C341" s="235"/>
      <c r="D341" s="166"/>
      <c r="E341" s="166"/>
      <c r="F341" s="163"/>
      <c r="G341" s="163"/>
      <c r="H341" s="163"/>
      <c r="I341" s="163"/>
      <c r="J341" s="163"/>
      <c r="K341" s="163"/>
      <c r="L341" s="163"/>
      <c r="M341" s="163"/>
    </row>
    <row r="342" spans="1:13" s="164" customFormat="1" x14ac:dyDescent="0.3">
      <c r="A342" s="204"/>
      <c r="B342" s="165"/>
      <c r="C342" s="235"/>
      <c r="D342" s="166"/>
      <c r="E342" s="166"/>
      <c r="F342" s="163"/>
      <c r="G342" s="163"/>
      <c r="H342" s="163"/>
      <c r="I342" s="163"/>
      <c r="J342" s="163"/>
      <c r="K342" s="163"/>
      <c r="L342" s="163"/>
      <c r="M342" s="163"/>
    </row>
    <row r="343" spans="1:13" s="164" customFormat="1" x14ac:dyDescent="0.3">
      <c r="A343" s="204"/>
      <c r="B343" s="165"/>
      <c r="C343" s="235"/>
      <c r="D343" s="166"/>
      <c r="E343" s="166"/>
      <c r="F343" s="163"/>
      <c r="G343" s="163"/>
      <c r="H343" s="163"/>
      <c r="I343" s="163"/>
      <c r="J343" s="163"/>
      <c r="K343" s="163"/>
      <c r="L343" s="163"/>
      <c r="M343" s="163"/>
    </row>
    <row r="344" spans="1:13" s="164" customFormat="1" x14ac:dyDescent="0.3">
      <c r="A344" s="165"/>
      <c r="B344" s="163"/>
      <c r="C344" s="163"/>
      <c r="D344" s="166"/>
      <c r="E344" s="166"/>
      <c r="F344" s="163"/>
      <c r="G344" s="163"/>
      <c r="H344" s="163"/>
      <c r="I344" s="163"/>
      <c r="J344" s="163"/>
      <c r="K344" s="163"/>
      <c r="L344" s="163"/>
      <c r="M344" s="163"/>
    </row>
    <row r="345" spans="1:13" s="182" customFormat="1" x14ac:dyDescent="0.3">
      <c r="A345" s="181"/>
      <c r="B345" s="400" t="s">
        <v>2359</v>
      </c>
      <c r="C345" s="400" t="s">
        <v>1821</v>
      </c>
      <c r="D345" s="497" t="s">
        <v>2112</v>
      </c>
      <c r="E345" s="497" t="b">
        <f>G2</f>
        <v>1</v>
      </c>
      <c r="F345" s="400"/>
      <c r="G345" s="400"/>
      <c r="H345" s="163"/>
      <c r="I345" s="163"/>
      <c r="J345" s="163"/>
      <c r="K345" s="163"/>
      <c r="L345" s="163"/>
      <c r="M345" s="163"/>
    </row>
    <row r="346" spans="1:13" s="182" customFormat="1" x14ac:dyDescent="0.3">
      <c r="A346" s="181" t="s">
        <v>1000</v>
      </c>
      <c r="B346" s="400">
        <f>IF(E345=FALSE,0,H4)</f>
        <v>14</v>
      </c>
      <c r="C346" s="400">
        <f>IF(E345=FALSE,0,I4)</f>
        <v>28</v>
      </c>
      <c r="D346" s="498">
        <f>IF(E345=0,0,B346/C346)</f>
        <v>0.5</v>
      </c>
      <c r="E346" s="497"/>
      <c r="F346" s="400"/>
      <c r="G346" s="400"/>
      <c r="H346" s="163"/>
      <c r="I346" s="163"/>
      <c r="J346" s="163"/>
      <c r="K346" s="163"/>
      <c r="L346" s="163"/>
      <c r="M346" s="163"/>
    </row>
    <row r="347" spans="1:13" s="182" customFormat="1" x14ac:dyDescent="0.3">
      <c r="A347" s="181" t="s">
        <v>1002</v>
      </c>
      <c r="B347" s="400">
        <f>IF(E345=FALSE,0,H22)</f>
        <v>18</v>
      </c>
      <c r="C347" s="400">
        <f>IF(E345=FALSE,0,I22)</f>
        <v>36</v>
      </c>
      <c r="D347" s="498">
        <f>IF(E345=0,0,B347/C347)</f>
        <v>0.5</v>
      </c>
      <c r="E347" s="497"/>
      <c r="F347" s="400"/>
      <c r="G347" s="400"/>
      <c r="H347" s="163"/>
      <c r="I347" s="163"/>
      <c r="J347" s="163"/>
      <c r="K347" s="163"/>
      <c r="L347" s="163"/>
      <c r="M347" s="163"/>
    </row>
    <row r="348" spans="1:13" s="182" customFormat="1" x14ac:dyDescent="0.3">
      <c r="A348" s="181" t="s">
        <v>1004</v>
      </c>
      <c r="B348" s="400">
        <f>IF(E345=FALSE,0,H46)</f>
        <v>44</v>
      </c>
      <c r="C348" s="400">
        <f>IF(E345=FALSE,0,I46)</f>
        <v>88</v>
      </c>
      <c r="D348" s="498">
        <f>IF(E345=0,0,B348/C348)</f>
        <v>0.5</v>
      </c>
      <c r="E348" s="497"/>
      <c r="F348" s="400"/>
      <c r="G348" s="400"/>
      <c r="H348" s="163"/>
      <c r="I348" s="163"/>
      <c r="J348" s="163"/>
      <c r="K348" s="163"/>
      <c r="L348" s="163"/>
      <c r="M348" s="163"/>
    </row>
    <row r="349" spans="1:13" s="182" customFormat="1" x14ac:dyDescent="0.3">
      <c r="A349" s="181" t="s">
        <v>1006</v>
      </c>
      <c r="B349" s="400">
        <f>IF(E345=FALSE,0,H98)</f>
        <v>34</v>
      </c>
      <c r="C349" s="400">
        <f>IF(E345=FALSE,0,I98)</f>
        <v>68</v>
      </c>
      <c r="D349" s="498">
        <f>IF(E345=0,0,B349/C349)</f>
        <v>0.5</v>
      </c>
      <c r="E349" s="497"/>
      <c r="F349" s="400"/>
      <c r="G349" s="400"/>
      <c r="H349" s="163"/>
      <c r="I349" s="163"/>
      <c r="J349" s="163"/>
      <c r="K349" s="163"/>
      <c r="L349" s="163"/>
      <c r="M349" s="163"/>
    </row>
    <row r="350" spans="1:13" s="182" customFormat="1" x14ac:dyDescent="0.3">
      <c r="A350" s="181" t="s">
        <v>1008</v>
      </c>
      <c r="B350" s="400">
        <f>IF(E345=FALSE,0,H140)</f>
        <v>27</v>
      </c>
      <c r="C350" s="400">
        <f>IF(E345=FALSE,0,I140)</f>
        <v>54</v>
      </c>
      <c r="D350" s="498">
        <f>IF(E345=0,0,B350/C350)</f>
        <v>0.5</v>
      </c>
      <c r="E350" s="497"/>
      <c r="F350" s="400"/>
      <c r="G350" s="400"/>
      <c r="H350" s="163"/>
      <c r="I350" s="163"/>
      <c r="J350" s="163"/>
      <c r="K350" s="163"/>
      <c r="L350" s="163"/>
      <c r="M350" s="163"/>
    </row>
    <row r="351" spans="1:13" s="182" customFormat="1" x14ac:dyDescent="0.3">
      <c r="A351" s="181" t="s">
        <v>1010</v>
      </c>
      <c r="B351" s="400">
        <f>IF(E345=FALSE,0,H174)</f>
        <v>47</v>
      </c>
      <c r="C351" s="400">
        <f>IF(E345=FALSE,0,I174)</f>
        <v>94</v>
      </c>
      <c r="D351" s="498">
        <f>IF(E345=0,0,B351/C351)</f>
        <v>0.5</v>
      </c>
      <c r="E351" s="497"/>
      <c r="F351" s="400"/>
      <c r="G351" s="400"/>
      <c r="H351" s="163"/>
      <c r="I351" s="163"/>
      <c r="J351" s="163"/>
      <c r="K351" s="163"/>
      <c r="L351" s="163"/>
      <c r="M351" s="163"/>
    </row>
    <row r="352" spans="1:13" s="182" customFormat="1" x14ac:dyDescent="0.3">
      <c r="A352" s="181" t="s">
        <v>1011</v>
      </c>
      <c r="B352" s="400">
        <f>IF(E345=FALSE,0,H228)</f>
        <v>63</v>
      </c>
      <c r="C352" s="400">
        <f>IF(E345=FALSE,0,I228)</f>
        <v>126</v>
      </c>
      <c r="D352" s="498">
        <f>IF(E345=0,0,B352/C352)</f>
        <v>0.5</v>
      </c>
      <c r="E352" s="497"/>
      <c r="F352" s="400"/>
      <c r="G352" s="400"/>
      <c r="H352" s="163"/>
      <c r="I352" s="163"/>
      <c r="J352" s="163"/>
      <c r="K352" s="163"/>
      <c r="L352" s="163"/>
      <c r="M352" s="163"/>
    </row>
    <row r="353" spans="1:13" s="182" customFormat="1" x14ac:dyDescent="0.3">
      <c r="A353" s="181" t="s">
        <v>1013</v>
      </c>
      <c r="B353" s="400">
        <f>IF(E345=FALSE,0,H300)</f>
        <v>19</v>
      </c>
      <c r="C353" s="400">
        <f>IF(E345=FALSE,0,I300)</f>
        <v>38</v>
      </c>
      <c r="D353" s="498">
        <f>IF(E345=0,0,B353/C353)</f>
        <v>0.5</v>
      </c>
      <c r="E353" s="497"/>
      <c r="F353" s="400"/>
      <c r="G353" s="400"/>
      <c r="H353" s="163"/>
      <c r="I353" s="163"/>
      <c r="J353" s="163"/>
      <c r="K353" s="163"/>
      <c r="L353" s="163"/>
      <c r="M353" s="163"/>
    </row>
    <row r="354" spans="1:13" s="182" customFormat="1" x14ac:dyDescent="0.3">
      <c r="A354" s="181" t="s">
        <v>1017</v>
      </c>
      <c r="B354" s="400">
        <f>IF(G2=FALSE,0,SUM(B346:B353))</f>
        <v>266</v>
      </c>
      <c r="C354" s="400">
        <f>IF(G2=FALSE,0,SUM(C346:C353))</f>
        <v>532</v>
      </c>
      <c r="D354" s="498">
        <f>IF(E345=0,0,B354/C354)</f>
        <v>0.5</v>
      </c>
      <c r="E354" s="497"/>
      <c r="F354" s="400"/>
      <c r="G354" s="400"/>
      <c r="H354" s="163"/>
      <c r="I354" s="163"/>
      <c r="J354" s="163"/>
      <c r="K354" s="163"/>
      <c r="L354" s="163"/>
      <c r="M354" s="163"/>
    </row>
    <row r="355" spans="1:13" s="182" customFormat="1" x14ac:dyDescent="0.3">
      <c r="A355" s="181"/>
      <c r="B355" s="400"/>
      <c r="C355" s="400"/>
      <c r="D355" s="497"/>
      <c r="E355" s="497"/>
      <c r="F355" s="400"/>
      <c r="G355" s="400"/>
      <c r="H355" s="163"/>
      <c r="I355" s="163"/>
      <c r="J355" s="163"/>
      <c r="K355" s="163"/>
      <c r="L355" s="163"/>
      <c r="M355" s="163"/>
    </row>
    <row r="356" spans="1:13" s="103" customFormat="1" x14ac:dyDescent="0.3">
      <c r="A356" s="131"/>
      <c r="B356" s="102"/>
      <c r="C356" s="102"/>
      <c r="D356" s="133"/>
      <c r="E356" s="133"/>
      <c r="F356" s="102"/>
      <c r="G356" s="102"/>
      <c r="H356" s="163"/>
      <c r="I356" s="163"/>
      <c r="J356" s="163"/>
      <c r="K356" s="163"/>
      <c r="L356" s="163"/>
      <c r="M356" s="163"/>
    </row>
    <row r="357" spans="1:13" s="103" customFormat="1" x14ac:dyDescent="0.3">
      <c r="E357" s="591"/>
      <c r="H357" s="164"/>
      <c r="I357" s="164"/>
      <c r="J357" s="164"/>
      <c r="K357" s="164"/>
      <c r="L357" s="164"/>
      <c r="M357" s="164"/>
    </row>
    <row r="358" spans="1:13" s="164" customFormat="1" x14ac:dyDescent="0.3">
      <c r="A358" s="103"/>
      <c r="E358" s="588"/>
    </row>
  </sheetData>
  <sheetProtection algorithmName="SHA-512" hashValue="a1C4DtROkJPrRurZZS5OlS3LHeUMDoE/rUCKs30YqNuv+WekTqPLangRPZojXAChVy6sWCAv4DpEB2+Qt8wweA==" saltValue="Q+SDPrKIaF7s9jWZj0fWEQ==" spinCount="100000" sheet="1" objects="1" scenarios="1"/>
  <protectedRanges>
    <protectedRange sqref="D6:D323" name="Range1"/>
    <protectedRange sqref="G6:G323" name="Range2"/>
  </protectedRanges>
  <autoFilter ref="A3:G323" xr:uid="{00000000-0001-0000-0700-000000000000}"/>
  <mergeCells count="58">
    <mergeCell ref="B65:G65"/>
    <mergeCell ref="B86:G86"/>
    <mergeCell ref="B119:G119"/>
    <mergeCell ref="B276:G276"/>
    <mergeCell ref="B297:G297"/>
    <mergeCell ref="B229:G229"/>
    <mergeCell ref="B190:G190"/>
    <mergeCell ref="B195:G195"/>
    <mergeCell ref="B202:G202"/>
    <mergeCell ref="B211:G211"/>
    <mergeCell ref="B228:G228"/>
    <mergeCell ref="B159:G159"/>
    <mergeCell ref="B153:G153"/>
    <mergeCell ref="B174:G174"/>
    <mergeCell ref="B175:G175"/>
    <mergeCell ref="B179:G179"/>
    <mergeCell ref="A325:C325"/>
    <mergeCell ref="B327:C327"/>
    <mergeCell ref="B231:G231"/>
    <mergeCell ref="B250:G250"/>
    <mergeCell ref="B285:G285"/>
    <mergeCell ref="B289:G289"/>
    <mergeCell ref="B300:G300"/>
    <mergeCell ref="B301:G301"/>
    <mergeCell ref="B309:G309"/>
    <mergeCell ref="B316:G316"/>
    <mergeCell ref="B321:G321"/>
    <mergeCell ref="B280:G280"/>
    <mergeCell ref="B140:G140"/>
    <mergeCell ref="B141:G141"/>
    <mergeCell ref="B144:G144"/>
    <mergeCell ref="B147:G147"/>
    <mergeCell ref="B155:G155"/>
    <mergeCell ref="B110:G110"/>
    <mergeCell ref="B124:G124"/>
    <mergeCell ref="B131:G131"/>
    <mergeCell ref="B134:G134"/>
    <mergeCell ref="B136:G136"/>
    <mergeCell ref="B70:G70"/>
    <mergeCell ref="B72:G72"/>
    <mergeCell ref="B76:G76"/>
    <mergeCell ref="B98:G98"/>
    <mergeCell ref="B99:G99"/>
    <mergeCell ref="B37:G37"/>
    <mergeCell ref="B40:G40"/>
    <mergeCell ref="B46:G46"/>
    <mergeCell ref="B47:G47"/>
    <mergeCell ref="B58:G58"/>
    <mergeCell ref="B20:G20"/>
    <mergeCell ref="B22:G22"/>
    <mergeCell ref="B23:G23"/>
    <mergeCell ref="B30:G30"/>
    <mergeCell ref="B33:G33"/>
    <mergeCell ref="A1:G1"/>
    <mergeCell ref="A2:F2"/>
    <mergeCell ref="B4:G4"/>
    <mergeCell ref="B5:G5"/>
    <mergeCell ref="B14:G14"/>
  </mergeCells>
  <dataValidations count="3">
    <dataValidation type="list" allowBlank="1" showErrorMessage="1" sqref="D3 D6:D13 D15:D19 D21 D24:D29 D31:D32 D34:D36 D38:D39 D41:D45 D48:D57 D73:D75 D66:D69 D100:D109 D290:D296 D132:D133 D135 D137:D139 D142:D143 D145:D146 D156:D158 D160:D173 D148:D154 D176:D178 D180:D189 D191:D194 D196:D201 D203:D210 D212:D227 D230 D71 D87:D97 D251:D275 D302:D308 D310:D315 D317:D320 D59:D64 D77:D85 D111:D118 D120:D123 D125:D130 D322:D345 D355:D356 D232:D249 D277:D279 D286:D288 D298:D299" xr:uid="{00000000-0002-0000-0700-000000000000}">
      <formula1>$K$1:$M$1</formula1>
    </dataValidation>
    <dataValidation allowBlank="1" showErrorMessage="1" sqref="D346:D354" xr:uid="{85EAA156-5521-4329-A102-5985B5ADC305}"/>
    <dataValidation type="list" allowBlank="1" showInputMessage="1" showErrorMessage="1" sqref="D281:D284" xr:uid="{E0268B89-8609-4D3F-8310-B39B9F668D38}">
      <formula1>$L$1:$N$1</formula1>
    </dataValidation>
  </dataValidations>
  <pageMargins left="0.7" right="0.7" top="0.75" bottom="0.75" header="0" footer="0"/>
  <pageSetup paperSize="9" scale="31"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82"/>
  <sheetViews>
    <sheetView view="pageBreakPreview" zoomScale="60" zoomScaleNormal="44" workbookViewId="0">
      <selection activeCell="F12" sqref="F12"/>
    </sheetView>
  </sheetViews>
  <sheetFormatPr defaultColWidth="14.453125" defaultRowHeight="15" x14ac:dyDescent="0.3"/>
  <cols>
    <col min="1" max="1" width="20.1796875" style="182" customWidth="1"/>
    <col min="2" max="2" width="37.54296875" style="104" customWidth="1"/>
    <col min="3" max="3" width="54.08984375" style="104" customWidth="1"/>
    <col min="4" max="4" width="20" style="104" customWidth="1"/>
    <col min="5" max="5" width="16.08984375" style="589" customWidth="1"/>
    <col min="6" max="6" width="51" style="104" customWidth="1"/>
    <col min="7" max="7" width="70.1796875" style="104" customWidth="1"/>
    <col min="8" max="9" width="8.7265625" style="164" hidden="1" customWidth="1"/>
    <col min="10" max="14" width="8.7265625" style="164" customWidth="1"/>
    <col min="15" max="26" width="8.7265625" style="104" customWidth="1"/>
    <col min="27" max="16384" width="14.453125" style="104"/>
  </cols>
  <sheetData>
    <row r="1" spans="1:17" ht="17.5" x14ac:dyDescent="0.3">
      <c r="A1" s="783" t="s">
        <v>137</v>
      </c>
      <c r="B1" s="784"/>
      <c r="C1" s="784"/>
      <c r="D1" s="784"/>
      <c r="E1" s="784"/>
      <c r="F1" s="784"/>
      <c r="G1" s="785"/>
      <c r="H1" s="532"/>
      <c r="I1" s="532"/>
      <c r="L1" s="182">
        <v>0</v>
      </c>
      <c r="M1" s="182">
        <v>1</v>
      </c>
      <c r="N1" s="182">
        <v>2</v>
      </c>
      <c r="O1" s="103"/>
      <c r="P1" s="103"/>
      <c r="Q1" s="103"/>
    </row>
    <row r="2" spans="1:17" x14ac:dyDescent="0.3">
      <c r="A2" s="786" t="s">
        <v>2360</v>
      </c>
      <c r="B2" s="787"/>
      <c r="C2" s="787"/>
      <c r="D2" s="787"/>
      <c r="E2" s="787"/>
      <c r="F2" s="787"/>
      <c r="G2" s="373" t="b">
        <f>'Hospital Score'!C10</f>
        <v>1</v>
      </c>
      <c r="H2" s="532"/>
      <c r="I2" s="532"/>
      <c r="O2" s="103"/>
      <c r="P2" s="103"/>
      <c r="Q2" s="103"/>
    </row>
    <row r="3" spans="1:17" ht="30" x14ac:dyDescent="0.3">
      <c r="A3" s="135" t="s">
        <v>2113</v>
      </c>
      <c r="B3" s="135" t="s">
        <v>140</v>
      </c>
      <c r="C3" s="135" t="s">
        <v>141</v>
      </c>
      <c r="D3" s="135" t="s">
        <v>142</v>
      </c>
      <c r="E3" s="135" t="s">
        <v>143</v>
      </c>
      <c r="F3" s="135" t="s">
        <v>144</v>
      </c>
      <c r="G3" s="135" t="s">
        <v>145</v>
      </c>
      <c r="H3" s="532"/>
      <c r="I3" s="532"/>
      <c r="O3" s="103"/>
      <c r="P3" s="103"/>
      <c r="Q3" s="103"/>
    </row>
    <row r="4" spans="1:17" x14ac:dyDescent="0.3">
      <c r="A4" s="374"/>
      <c r="B4" s="788" t="s">
        <v>147</v>
      </c>
      <c r="C4" s="789"/>
      <c r="D4" s="789"/>
      <c r="E4" s="789"/>
      <c r="F4" s="789"/>
      <c r="G4" s="790"/>
      <c r="H4" s="532">
        <f t="shared" ref="H4:I4" si="0">H5</f>
        <v>3</v>
      </c>
      <c r="I4" s="532">
        <f t="shared" si="0"/>
        <v>6</v>
      </c>
      <c r="O4" s="103"/>
      <c r="P4" s="103"/>
      <c r="Q4" s="103"/>
    </row>
    <row r="5" spans="1:17" x14ac:dyDescent="0.3">
      <c r="A5" s="175" t="s">
        <v>20</v>
      </c>
      <c r="B5" s="768" t="s">
        <v>183</v>
      </c>
      <c r="C5" s="787"/>
      <c r="D5" s="787"/>
      <c r="E5" s="787"/>
      <c r="F5" s="787"/>
      <c r="G5" s="791"/>
      <c r="H5" s="532">
        <f>SUM(D6:D8)</f>
        <v>3</v>
      </c>
      <c r="I5" s="532">
        <f>COUNT(D6:D8)*2</f>
        <v>6</v>
      </c>
      <c r="O5" s="103"/>
      <c r="P5" s="103"/>
      <c r="Q5" s="103"/>
    </row>
    <row r="6" spans="1:17" ht="30" x14ac:dyDescent="0.3">
      <c r="A6" s="175" t="s">
        <v>1685</v>
      </c>
      <c r="B6" s="101" t="s">
        <v>185</v>
      </c>
      <c r="C6" s="99" t="s">
        <v>2361</v>
      </c>
      <c r="D6" s="157">
        <v>1</v>
      </c>
      <c r="E6" s="100" t="s">
        <v>188</v>
      </c>
      <c r="F6" s="140" t="s">
        <v>2362</v>
      </c>
      <c r="G6" s="161"/>
      <c r="H6" s="532"/>
      <c r="I6" s="532"/>
      <c r="O6" s="103"/>
      <c r="P6" s="103"/>
      <c r="Q6" s="103"/>
    </row>
    <row r="7" spans="1:17" x14ac:dyDescent="0.3">
      <c r="A7" s="175"/>
      <c r="B7" s="101"/>
      <c r="C7" s="99" t="s">
        <v>2363</v>
      </c>
      <c r="D7" s="157">
        <v>1</v>
      </c>
      <c r="E7" s="100" t="s">
        <v>188</v>
      </c>
      <c r="F7" s="99" t="s">
        <v>2364</v>
      </c>
      <c r="G7" s="161"/>
      <c r="H7" s="532"/>
      <c r="I7" s="532"/>
      <c r="O7" s="103"/>
      <c r="P7" s="103"/>
      <c r="Q7" s="103"/>
    </row>
    <row r="8" spans="1:17" x14ac:dyDescent="0.3">
      <c r="A8" s="175"/>
      <c r="B8" s="101"/>
      <c r="C8" s="162" t="s">
        <v>2365</v>
      </c>
      <c r="D8" s="157">
        <v>1</v>
      </c>
      <c r="E8" s="100" t="s">
        <v>188</v>
      </c>
      <c r="F8" s="99" t="s">
        <v>2366</v>
      </c>
      <c r="G8" s="161"/>
      <c r="H8" s="532"/>
      <c r="I8" s="532"/>
      <c r="O8" s="103"/>
      <c r="P8" s="103"/>
      <c r="Q8" s="103"/>
    </row>
    <row r="9" spans="1:17" x14ac:dyDescent="0.3">
      <c r="A9" s="374"/>
      <c r="B9" s="788" t="s">
        <v>212</v>
      </c>
      <c r="C9" s="789"/>
      <c r="D9" s="789"/>
      <c r="E9" s="789"/>
      <c r="F9" s="789"/>
      <c r="G9" s="792"/>
      <c r="H9" s="532">
        <f t="shared" ref="H9:I9" si="1">H10+H18+H21+H26+H28</f>
        <v>18</v>
      </c>
      <c r="I9" s="532">
        <f t="shared" si="1"/>
        <v>36</v>
      </c>
      <c r="O9" s="103"/>
      <c r="P9" s="103"/>
      <c r="Q9" s="103"/>
    </row>
    <row r="10" spans="1:17" x14ac:dyDescent="0.3">
      <c r="A10" s="375" t="s">
        <v>28</v>
      </c>
      <c r="B10" s="768" t="s">
        <v>214</v>
      </c>
      <c r="C10" s="787"/>
      <c r="D10" s="787"/>
      <c r="E10" s="787"/>
      <c r="F10" s="787"/>
      <c r="G10" s="791"/>
      <c r="H10" s="532">
        <f>SUM(D11:D17)</f>
        <v>7</v>
      </c>
      <c r="I10" s="532">
        <f>COUNT(D11:D17)*2</f>
        <v>14</v>
      </c>
      <c r="O10" s="103"/>
      <c r="P10" s="103"/>
      <c r="Q10" s="103"/>
    </row>
    <row r="11" spans="1:17" ht="30" x14ac:dyDescent="0.3">
      <c r="A11" s="175" t="s">
        <v>1129</v>
      </c>
      <c r="B11" s="196" t="s">
        <v>216</v>
      </c>
      <c r="C11" s="376" t="s">
        <v>2367</v>
      </c>
      <c r="D11" s="100">
        <v>1</v>
      </c>
      <c r="E11" s="100" t="s">
        <v>218</v>
      </c>
      <c r="F11" s="101" t="s">
        <v>2368</v>
      </c>
      <c r="G11" s="161"/>
      <c r="H11" s="532"/>
      <c r="I11" s="532"/>
      <c r="O11" s="103"/>
      <c r="P11" s="103"/>
      <c r="Q11" s="103"/>
    </row>
    <row r="12" spans="1:17" ht="105" x14ac:dyDescent="0.3">
      <c r="A12" s="175"/>
      <c r="B12" s="196"/>
      <c r="C12" s="140" t="s">
        <v>2369</v>
      </c>
      <c r="D12" s="100">
        <v>1</v>
      </c>
      <c r="E12" s="100" t="s">
        <v>218</v>
      </c>
      <c r="F12" s="101" t="s">
        <v>2370</v>
      </c>
      <c r="G12" s="161"/>
      <c r="H12" s="532"/>
      <c r="I12" s="532"/>
      <c r="O12" s="103"/>
      <c r="P12" s="103"/>
      <c r="Q12" s="103"/>
    </row>
    <row r="13" spans="1:17" ht="30" x14ac:dyDescent="0.3">
      <c r="A13" s="175"/>
      <c r="B13" s="196"/>
      <c r="C13" s="196" t="s">
        <v>2371</v>
      </c>
      <c r="D13" s="100">
        <v>1</v>
      </c>
      <c r="E13" s="100" t="s">
        <v>218</v>
      </c>
      <c r="F13" s="101" t="s">
        <v>2372</v>
      </c>
      <c r="G13" s="161"/>
      <c r="H13" s="532"/>
      <c r="I13" s="532"/>
      <c r="O13" s="103"/>
      <c r="P13" s="103"/>
      <c r="Q13" s="103"/>
    </row>
    <row r="14" spans="1:17" ht="45" x14ac:dyDescent="0.3">
      <c r="A14" s="175" t="s">
        <v>1133</v>
      </c>
      <c r="B14" s="196" t="s">
        <v>224</v>
      </c>
      <c r="C14" s="101" t="s">
        <v>2373</v>
      </c>
      <c r="D14" s="100">
        <v>1</v>
      </c>
      <c r="E14" s="100" t="s">
        <v>218</v>
      </c>
      <c r="F14" s="161"/>
      <c r="G14" s="161"/>
      <c r="H14" s="532"/>
      <c r="I14" s="532"/>
      <c r="O14" s="103"/>
      <c r="P14" s="103"/>
      <c r="Q14" s="103"/>
    </row>
    <row r="15" spans="1:17" ht="30" x14ac:dyDescent="0.3">
      <c r="A15" s="175" t="s">
        <v>1142</v>
      </c>
      <c r="B15" s="196" t="s">
        <v>1143</v>
      </c>
      <c r="C15" s="101" t="s">
        <v>2374</v>
      </c>
      <c r="D15" s="100">
        <v>1</v>
      </c>
      <c r="E15" s="100" t="s">
        <v>218</v>
      </c>
      <c r="F15" s="161"/>
      <c r="G15" s="161"/>
      <c r="H15" s="532"/>
      <c r="I15" s="532"/>
      <c r="O15" s="103"/>
      <c r="P15" s="103"/>
      <c r="Q15" s="103"/>
    </row>
    <row r="16" spans="1:17" ht="30" x14ac:dyDescent="0.3">
      <c r="A16" s="175" t="s">
        <v>1148</v>
      </c>
      <c r="B16" s="196" t="s">
        <v>230</v>
      </c>
      <c r="C16" s="376" t="s">
        <v>231</v>
      </c>
      <c r="D16" s="100">
        <v>1</v>
      </c>
      <c r="E16" s="100" t="s">
        <v>218</v>
      </c>
      <c r="F16" s="161"/>
      <c r="G16" s="161"/>
      <c r="H16" s="532"/>
      <c r="I16" s="532"/>
      <c r="O16" s="103"/>
      <c r="P16" s="103"/>
      <c r="Q16" s="103"/>
    </row>
    <row r="17" spans="1:17" ht="45" x14ac:dyDescent="0.3">
      <c r="A17" s="175" t="s">
        <v>232</v>
      </c>
      <c r="B17" s="196" t="s">
        <v>233</v>
      </c>
      <c r="C17" s="376" t="s">
        <v>2375</v>
      </c>
      <c r="D17" s="100">
        <v>1</v>
      </c>
      <c r="E17" s="100" t="s">
        <v>218</v>
      </c>
      <c r="F17" s="161"/>
      <c r="G17" s="161"/>
      <c r="H17" s="532"/>
      <c r="I17" s="532"/>
      <c r="O17" s="103"/>
      <c r="P17" s="103"/>
      <c r="Q17" s="103"/>
    </row>
    <row r="18" spans="1:17" x14ac:dyDescent="0.3">
      <c r="A18" s="175" t="s">
        <v>30</v>
      </c>
      <c r="B18" s="768" t="s">
        <v>4550</v>
      </c>
      <c r="C18" s="787"/>
      <c r="D18" s="787"/>
      <c r="E18" s="787"/>
      <c r="F18" s="787"/>
      <c r="G18" s="791"/>
      <c r="H18" s="532">
        <f>SUM(D19:D20)</f>
        <v>2</v>
      </c>
      <c r="I18" s="532">
        <f>COUNT(D19:D20)*2</f>
        <v>4</v>
      </c>
      <c r="O18" s="103"/>
      <c r="P18" s="103"/>
      <c r="Q18" s="103"/>
    </row>
    <row r="19" spans="1:17" ht="30" x14ac:dyDescent="0.3">
      <c r="A19" s="175" t="s">
        <v>1153</v>
      </c>
      <c r="B19" s="101" t="s">
        <v>238</v>
      </c>
      <c r="C19" s="101" t="s">
        <v>2376</v>
      </c>
      <c r="D19" s="100">
        <v>1</v>
      </c>
      <c r="E19" s="100" t="s">
        <v>488</v>
      </c>
      <c r="F19" s="233"/>
      <c r="G19" s="161"/>
      <c r="H19" s="532"/>
      <c r="I19" s="532"/>
      <c r="O19" s="103"/>
      <c r="P19" s="103"/>
      <c r="Q19" s="103"/>
    </row>
    <row r="20" spans="1:17" ht="45" x14ac:dyDescent="0.3">
      <c r="A20" s="175" t="s">
        <v>1158</v>
      </c>
      <c r="B20" s="140" t="s">
        <v>1159</v>
      </c>
      <c r="C20" s="101" t="s">
        <v>2377</v>
      </c>
      <c r="D20" s="100">
        <v>1</v>
      </c>
      <c r="E20" s="100" t="s">
        <v>218</v>
      </c>
      <c r="F20" s="161"/>
      <c r="G20" s="161"/>
      <c r="H20" s="532"/>
      <c r="I20" s="532"/>
      <c r="O20" s="103"/>
      <c r="P20" s="103"/>
      <c r="Q20" s="103"/>
    </row>
    <row r="21" spans="1:17" x14ac:dyDescent="0.3">
      <c r="A21" s="175" t="s">
        <v>31</v>
      </c>
      <c r="B21" s="768" t="s">
        <v>256</v>
      </c>
      <c r="C21" s="787"/>
      <c r="D21" s="787"/>
      <c r="E21" s="787"/>
      <c r="F21" s="787"/>
      <c r="G21" s="791"/>
      <c r="H21" s="532">
        <f>SUM(D22:D25)</f>
        <v>4</v>
      </c>
      <c r="I21" s="532">
        <f>COUNT(D22:D25)*2</f>
        <v>8</v>
      </c>
      <c r="O21" s="103"/>
      <c r="P21" s="103"/>
      <c r="Q21" s="103"/>
    </row>
    <row r="22" spans="1:17" ht="30" x14ac:dyDescent="0.3">
      <c r="A22" s="175" t="s">
        <v>1163</v>
      </c>
      <c r="B22" s="101" t="s">
        <v>258</v>
      </c>
      <c r="C22" s="101" t="s">
        <v>2378</v>
      </c>
      <c r="D22" s="100">
        <v>1</v>
      </c>
      <c r="E22" s="100" t="s">
        <v>218</v>
      </c>
      <c r="F22" s="161"/>
      <c r="G22" s="161"/>
      <c r="H22" s="532"/>
      <c r="I22" s="532"/>
      <c r="O22" s="103"/>
      <c r="P22" s="103"/>
      <c r="Q22" s="103"/>
    </row>
    <row r="23" spans="1:17" ht="30" x14ac:dyDescent="0.3">
      <c r="A23" s="175"/>
      <c r="B23" s="101"/>
      <c r="C23" s="101" t="s">
        <v>2379</v>
      </c>
      <c r="D23" s="100">
        <v>1</v>
      </c>
      <c r="E23" s="100" t="s">
        <v>218</v>
      </c>
      <c r="F23" s="101" t="s">
        <v>2380</v>
      </c>
      <c r="G23" s="161"/>
      <c r="H23" s="532"/>
      <c r="I23" s="532"/>
      <c r="O23" s="103"/>
      <c r="P23" s="103"/>
      <c r="Q23" s="103"/>
    </row>
    <row r="24" spans="1:17" ht="30" x14ac:dyDescent="0.3">
      <c r="A24" s="175" t="s">
        <v>1167</v>
      </c>
      <c r="B24" s="101" t="s">
        <v>262</v>
      </c>
      <c r="C24" s="101" t="s">
        <v>2381</v>
      </c>
      <c r="D24" s="100">
        <v>1</v>
      </c>
      <c r="E24" s="100" t="s">
        <v>247</v>
      </c>
      <c r="F24" s="101" t="s">
        <v>2382</v>
      </c>
      <c r="G24" s="161"/>
      <c r="H24" s="532"/>
      <c r="I24" s="532"/>
      <c r="O24" s="103"/>
      <c r="P24" s="103"/>
      <c r="Q24" s="103"/>
    </row>
    <row r="25" spans="1:17" ht="45" x14ac:dyDescent="0.3">
      <c r="A25" s="175" t="s">
        <v>1169</v>
      </c>
      <c r="B25" s="101" t="s">
        <v>266</v>
      </c>
      <c r="C25" s="101" t="s">
        <v>267</v>
      </c>
      <c r="D25" s="100">
        <v>1</v>
      </c>
      <c r="E25" s="100" t="s">
        <v>287</v>
      </c>
      <c r="F25" s="161"/>
      <c r="G25" s="161"/>
      <c r="H25" s="532"/>
      <c r="I25" s="532"/>
      <c r="O25" s="103"/>
      <c r="P25" s="103"/>
      <c r="Q25" s="103"/>
    </row>
    <row r="26" spans="1:17" x14ac:dyDescent="0.3">
      <c r="A26" s="175" t="s">
        <v>33</v>
      </c>
      <c r="B26" s="768" t="s">
        <v>2383</v>
      </c>
      <c r="C26" s="787"/>
      <c r="D26" s="787"/>
      <c r="E26" s="787"/>
      <c r="F26" s="787"/>
      <c r="G26" s="791"/>
      <c r="H26" s="532">
        <f>SUM(D27)</f>
        <v>1</v>
      </c>
      <c r="I26" s="532">
        <f>COUNT(D27)*2</f>
        <v>2</v>
      </c>
      <c r="O26" s="103"/>
      <c r="P26" s="103"/>
      <c r="Q26" s="103"/>
    </row>
    <row r="27" spans="1:17" ht="45" x14ac:dyDescent="0.3">
      <c r="A27" s="175" t="s">
        <v>1176</v>
      </c>
      <c r="B27" s="101" t="s">
        <v>274</v>
      </c>
      <c r="C27" s="101" t="s">
        <v>2384</v>
      </c>
      <c r="D27" s="100">
        <v>1</v>
      </c>
      <c r="E27" s="100" t="s">
        <v>563</v>
      </c>
      <c r="F27" s="161"/>
      <c r="G27" s="161"/>
      <c r="H27" s="532"/>
      <c r="I27" s="532"/>
      <c r="O27" s="103"/>
      <c r="P27" s="103"/>
      <c r="Q27" s="103"/>
    </row>
    <row r="28" spans="1:17" x14ac:dyDescent="0.3">
      <c r="A28" s="175" t="s">
        <v>35</v>
      </c>
      <c r="B28" s="768" t="s">
        <v>1189</v>
      </c>
      <c r="C28" s="787"/>
      <c r="D28" s="787"/>
      <c r="E28" s="787"/>
      <c r="F28" s="787"/>
      <c r="G28" s="791"/>
      <c r="H28" s="532">
        <f>SUM(D29:D32)</f>
        <v>4</v>
      </c>
      <c r="I28" s="532">
        <f>COUNT(D29:D32)*2</f>
        <v>8</v>
      </c>
      <c r="O28" s="103"/>
      <c r="P28" s="103"/>
      <c r="Q28" s="103"/>
    </row>
    <row r="29" spans="1:17" ht="60" x14ac:dyDescent="0.3">
      <c r="A29" s="175" t="s">
        <v>294</v>
      </c>
      <c r="B29" s="101" t="s">
        <v>295</v>
      </c>
      <c r="C29" s="376" t="s">
        <v>2385</v>
      </c>
      <c r="D29" s="100">
        <v>1</v>
      </c>
      <c r="E29" s="100" t="s">
        <v>297</v>
      </c>
      <c r="F29" s="161" t="s">
        <v>2386</v>
      </c>
      <c r="G29" s="161"/>
      <c r="H29" s="532"/>
      <c r="I29" s="532"/>
      <c r="O29" s="103"/>
      <c r="P29" s="103"/>
      <c r="Q29" s="103"/>
    </row>
    <row r="30" spans="1:17" ht="45" x14ac:dyDescent="0.3">
      <c r="A30" s="175" t="s">
        <v>1195</v>
      </c>
      <c r="B30" s="101" t="s">
        <v>302</v>
      </c>
      <c r="C30" s="101" t="s">
        <v>2387</v>
      </c>
      <c r="D30" s="100">
        <v>1</v>
      </c>
      <c r="E30" s="100" t="s">
        <v>297</v>
      </c>
      <c r="F30" s="161"/>
      <c r="G30" s="161"/>
      <c r="H30" s="532"/>
      <c r="I30" s="532"/>
      <c r="O30" s="103"/>
      <c r="P30" s="103"/>
      <c r="Q30" s="103"/>
    </row>
    <row r="31" spans="1:17" ht="60" x14ac:dyDescent="0.3">
      <c r="A31" s="175" t="s">
        <v>1197</v>
      </c>
      <c r="B31" s="101" t="s">
        <v>1880</v>
      </c>
      <c r="C31" s="376" t="s">
        <v>2388</v>
      </c>
      <c r="D31" s="100">
        <v>1</v>
      </c>
      <c r="E31" s="100" t="s">
        <v>297</v>
      </c>
      <c r="F31" s="161"/>
      <c r="G31" s="161"/>
      <c r="H31" s="532"/>
      <c r="I31" s="532"/>
      <c r="O31" s="103"/>
      <c r="P31" s="103"/>
      <c r="Q31" s="103"/>
    </row>
    <row r="32" spans="1:17" ht="60" x14ac:dyDescent="0.3">
      <c r="A32" s="175" t="s">
        <v>1201</v>
      </c>
      <c r="B32" s="101" t="s">
        <v>1202</v>
      </c>
      <c r="C32" s="376" t="s">
        <v>2389</v>
      </c>
      <c r="D32" s="100">
        <v>1</v>
      </c>
      <c r="E32" s="100" t="s">
        <v>1200</v>
      </c>
      <c r="F32" s="376" t="s">
        <v>2390</v>
      </c>
      <c r="G32" s="161"/>
      <c r="H32" s="532"/>
      <c r="I32" s="532"/>
      <c r="O32" s="103"/>
      <c r="P32" s="103"/>
      <c r="Q32" s="103"/>
    </row>
    <row r="33" spans="1:17" x14ac:dyDescent="0.3">
      <c r="A33" s="374"/>
      <c r="B33" s="788" t="s">
        <v>304</v>
      </c>
      <c r="C33" s="789"/>
      <c r="D33" s="789"/>
      <c r="E33" s="789"/>
      <c r="F33" s="789"/>
      <c r="G33" s="792"/>
      <c r="H33" s="532">
        <f>H34+H46+H54+H58+H60+H64+H73</f>
        <v>44</v>
      </c>
      <c r="I33" s="532">
        <f>I34+I46+I54+I58+I60+I64+I73</f>
        <v>88</v>
      </c>
      <c r="O33" s="103"/>
      <c r="P33" s="103"/>
      <c r="Q33" s="103"/>
    </row>
    <row r="34" spans="1:17" x14ac:dyDescent="0.3">
      <c r="A34" s="377" t="s">
        <v>38</v>
      </c>
      <c r="B34" s="768" t="s">
        <v>39</v>
      </c>
      <c r="C34" s="787"/>
      <c r="D34" s="787"/>
      <c r="E34" s="787"/>
      <c r="F34" s="787"/>
      <c r="G34" s="791"/>
      <c r="H34" s="532">
        <f>SUM(D35:D45)</f>
        <v>11</v>
      </c>
      <c r="I34" s="532">
        <f>COUNT(D35:D45)*2</f>
        <v>22</v>
      </c>
      <c r="O34" s="103"/>
      <c r="P34" s="103"/>
      <c r="Q34" s="103"/>
    </row>
    <row r="35" spans="1:17" ht="30" x14ac:dyDescent="0.3">
      <c r="A35" s="175" t="s">
        <v>1204</v>
      </c>
      <c r="B35" s="376" t="s">
        <v>307</v>
      </c>
      <c r="C35" s="99" t="s">
        <v>2391</v>
      </c>
      <c r="D35" s="100">
        <v>1</v>
      </c>
      <c r="E35" s="100" t="s">
        <v>218</v>
      </c>
      <c r="F35" s="99" t="s">
        <v>2392</v>
      </c>
      <c r="G35" s="161"/>
      <c r="H35" s="532"/>
      <c r="I35" s="532"/>
      <c r="O35" s="103"/>
      <c r="P35" s="103"/>
      <c r="Q35" s="103"/>
    </row>
    <row r="36" spans="1:17" ht="45" x14ac:dyDescent="0.3">
      <c r="A36" s="175" t="s">
        <v>1219</v>
      </c>
      <c r="B36" s="376" t="s">
        <v>316</v>
      </c>
      <c r="C36" s="99" t="s">
        <v>2393</v>
      </c>
      <c r="D36" s="100">
        <v>1</v>
      </c>
      <c r="E36" s="100" t="s">
        <v>218</v>
      </c>
      <c r="F36" s="99" t="s">
        <v>2394</v>
      </c>
      <c r="G36" s="161"/>
      <c r="H36" s="532"/>
      <c r="I36" s="532"/>
      <c r="O36" s="103"/>
      <c r="P36" s="103"/>
      <c r="Q36" s="103"/>
    </row>
    <row r="37" spans="1:17" ht="75" x14ac:dyDescent="0.3">
      <c r="A37" s="175"/>
      <c r="B37" s="376"/>
      <c r="C37" s="99" t="s">
        <v>2395</v>
      </c>
      <c r="D37" s="100">
        <v>1</v>
      </c>
      <c r="E37" s="100" t="s">
        <v>218</v>
      </c>
      <c r="F37" s="99" t="s">
        <v>2396</v>
      </c>
      <c r="G37" s="161"/>
      <c r="H37" s="532"/>
      <c r="I37" s="532"/>
      <c r="O37" s="103"/>
      <c r="P37" s="103"/>
      <c r="Q37" s="103"/>
    </row>
    <row r="38" spans="1:17" ht="30" x14ac:dyDescent="0.3">
      <c r="A38" s="175"/>
      <c r="B38" s="376"/>
      <c r="C38" s="99" t="s">
        <v>2397</v>
      </c>
      <c r="D38" s="100">
        <v>1</v>
      </c>
      <c r="E38" s="230" t="s">
        <v>218</v>
      </c>
      <c r="F38" s="99" t="s">
        <v>2398</v>
      </c>
      <c r="G38" s="161"/>
      <c r="H38" s="532"/>
      <c r="I38" s="532"/>
      <c r="O38" s="103"/>
      <c r="P38" s="103"/>
      <c r="Q38" s="103"/>
    </row>
    <row r="39" spans="1:17" ht="45" x14ac:dyDescent="0.3">
      <c r="A39" s="175"/>
      <c r="B39" s="376"/>
      <c r="C39" s="99" t="s">
        <v>2399</v>
      </c>
      <c r="D39" s="100">
        <v>1</v>
      </c>
      <c r="E39" s="100" t="s">
        <v>218</v>
      </c>
      <c r="F39" s="99" t="s">
        <v>2400</v>
      </c>
      <c r="G39" s="161"/>
      <c r="H39" s="532"/>
      <c r="I39" s="532"/>
      <c r="O39" s="103"/>
      <c r="P39" s="103"/>
      <c r="Q39" s="103"/>
    </row>
    <row r="40" spans="1:17" ht="30" x14ac:dyDescent="0.3">
      <c r="A40" s="175"/>
      <c r="B40" s="376"/>
      <c r="C40" s="99" t="s">
        <v>2401</v>
      </c>
      <c r="D40" s="100">
        <v>1</v>
      </c>
      <c r="E40" s="100" t="s">
        <v>218</v>
      </c>
      <c r="F40" s="99" t="s">
        <v>2402</v>
      </c>
      <c r="G40" s="161"/>
      <c r="H40" s="532"/>
      <c r="I40" s="532"/>
      <c r="O40" s="103"/>
      <c r="P40" s="103"/>
      <c r="Q40" s="103"/>
    </row>
    <row r="41" spans="1:17" x14ac:dyDescent="0.3">
      <c r="A41" s="175"/>
      <c r="B41" s="376"/>
      <c r="C41" s="99" t="s">
        <v>2403</v>
      </c>
      <c r="D41" s="100">
        <v>1</v>
      </c>
      <c r="E41" s="100" t="s">
        <v>218</v>
      </c>
      <c r="F41" s="99"/>
      <c r="G41" s="161"/>
      <c r="H41" s="532"/>
      <c r="I41" s="532"/>
      <c r="O41" s="103"/>
      <c r="P41" s="103"/>
      <c r="Q41" s="103"/>
    </row>
    <row r="42" spans="1:17" ht="45" x14ac:dyDescent="0.3">
      <c r="A42" s="175"/>
      <c r="B42" s="376"/>
      <c r="C42" s="99" t="s">
        <v>2404</v>
      </c>
      <c r="D42" s="100">
        <v>1</v>
      </c>
      <c r="E42" s="100" t="s">
        <v>218</v>
      </c>
      <c r="F42" s="99"/>
      <c r="G42" s="161"/>
      <c r="H42" s="532"/>
      <c r="I42" s="532"/>
      <c r="O42" s="103"/>
      <c r="P42" s="103"/>
      <c r="Q42" s="103"/>
    </row>
    <row r="43" spans="1:17" ht="45" x14ac:dyDescent="0.3">
      <c r="A43" s="175" t="s">
        <v>1225</v>
      </c>
      <c r="B43" s="101" t="s">
        <v>334</v>
      </c>
      <c r="C43" s="101" t="s">
        <v>2405</v>
      </c>
      <c r="D43" s="100">
        <v>1</v>
      </c>
      <c r="E43" s="100" t="s">
        <v>218</v>
      </c>
      <c r="F43" s="99" t="s">
        <v>2406</v>
      </c>
      <c r="G43" s="161"/>
      <c r="H43" s="532"/>
      <c r="I43" s="532"/>
      <c r="O43" s="103"/>
      <c r="P43" s="103"/>
      <c r="Q43" s="103"/>
    </row>
    <row r="44" spans="1:17" ht="45" x14ac:dyDescent="0.3">
      <c r="A44" s="175" t="s">
        <v>1227</v>
      </c>
      <c r="B44" s="376" t="s">
        <v>338</v>
      </c>
      <c r="C44" s="99" t="s">
        <v>1228</v>
      </c>
      <c r="D44" s="100">
        <v>1</v>
      </c>
      <c r="E44" s="100" t="s">
        <v>218</v>
      </c>
      <c r="F44" s="378"/>
      <c r="G44" s="161"/>
      <c r="H44" s="532"/>
      <c r="I44" s="532"/>
      <c r="O44" s="103"/>
      <c r="P44" s="103"/>
      <c r="Q44" s="103"/>
    </row>
    <row r="45" spans="1:17" ht="75" x14ac:dyDescent="0.3">
      <c r="A45" s="175" t="s">
        <v>1232</v>
      </c>
      <c r="B45" s="376" t="s">
        <v>346</v>
      </c>
      <c r="C45" s="99" t="s">
        <v>2407</v>
      </c>
      <c r="D45" s="100">
        <v>1</v>
      </c>
      <c r="E45" s="100" t="s">
        <v>218</v>
      </c>
      <c r="F45" s="99" t="s">
        <v>2408</v>
      </c>
      <c r="G45" s="161"/>
      <c r="H45" s="532"/>
      <c r="I45" s="532"/>
      <c r="O45" s="103"/>
      <c r="P45" s="103"/>
      <c r="Q45" s="103"/>
    </row>
    <row r="46" spans="1:17" x14ac:dyDescent="0.3">
      <c r="A46" s="175" t="s">
        <v>40</v>
      </c>
      <c r="B46" s="768" t="s">
        <v>352</v>
      </c>
      <c r="C46" s="787"/>
      <c r="D46" s="787"/>
      <c r="E46" s="787"/>
      <c r="F46" s="787"/>
      <c r="G46" s="791"/>
      <c r="H46" s="532">
        <f>SUM(D47:D57)</f>
        <v>10</v>
      </c>
      <c r="I46" s="532">
        <f>COUNT(D47:D57)*2</f>
        <v>20</v>
      </c>
      <c r="O46" s="103"/>
      <c r="P46" s="103"/>
      <c r="Q46" s="103"/>
    </row>
    <row r="47" spans="1:17" ht="45" x14ac:dyDescent="0.3">
      <c r="A47" s="175" t="s">
        <v>353</v>
      </c>
      <c r="B47" s="339" t="s">
        <v>354</v>
      </c>
      <c r="C47" s="101" t="s">
        <v>355</v>
      </c>
      <c r="D47" s="100">
        <v>1</v>
      </c>
      <c r="E47" s="100" t="s">
        <v>218</v>
      </c>
      <c r="F47" s="101" t="s">
        <v>356</v>
      </c>
      <c r="G47" s="161"/>
      <c r="H47" s="532"/>
      <c r="I47" s="532"/>
      <c r="O47" s="103"/>
      <c r="P47" s="103"/>
      <c r="Q47" s="103"/>
    </row>
    <row r="48" spans="1:17" ht="30" x14ac:dyDescent="0.3">
      <c r="A48" s="175" t="s">
        <v>1238</v>
      </c>
      <c r="B48" s="339" t="s">
        <v>358</v>
      </c>
      <c r="C48" s="379" t="s">
        <v>2409</v>
      </c>
      <c r="D48" s="100">
        <v>1</v>
      </c>
      <c r="E48" s="100" t="s">
        <v>218</v>
      </c>
      <c r="F48" s="99" t="s">
        <v>2410</v>
      </c>
      <c r="G48" s="161"/>
      <c r="H48" s="532"/>
      <c r="I48" s="532"/>
      <c r="O48" s="103"/>
      <c r="P48" s="103"/>
      <c r="Q48" s="103"/>
    </row>
    <row r="49" spans="1:17" x14ac:dyDescent="0.3">
      <c r="A49" s="175"/>
      <c r="B49" s="380"/>
      <c r="C49" s="99" t="s">
        <v>2411</v>
      </c>
      <c r="D49" s="100">
        <v>1</v>
      </c>
      <c r="E49" s="100" t="s">
        <v>218</v>
      </c>
      <c r="F49" s="99"/>
      <c r="G49" s="161"/>
      <c r="H49" s="532"/>
      <c r="I49" s="532"/>
      <c r="O49" s="103"/>
      <c r="P49" s="103"/>
      <c r="Q49" s="103"/>
    </row>
    <row r="50" spans="1:17" ht="30" x14ac:dyDescent="0.3">
      <c r="A50" s="175" t="s">
        <v>360</v>
      </c>
      <c r="B50" s="196" t="s">
        <v>2118</v>
      </c>
      <c r="C50" s="200" t="s">
        <v>2412</v>
      </c>
      <c r="D50" s="100">
        <v>1</v>
      </c>
      <c r="E50" s="100" t="s">
        <v>218</v>
      </c>
      <c r="F50" s="99"/>
      <c r="G50" s="161"/>
      <c r="H50" s="532"/>
      <c r="I50" s="532"/>
      <c r="O50" s="103"/>
      <c r="P50" s="103"/>
      <c r="Q50" s="103"/>
    </row>
    <row r="51" spans="1:17" ht="30" x14ac:dyDescent="0.3">
      <c r="A51" s="175"/>
      <c r="B51" s="381"/>
      <c r="C51" s="382" t="s">
        <v>2413</v>
      </c>
      <c r="D51" s="100">
        <v>1</v>
      </c>
      <c r="E51" s="100" t="s">
        <v>218</v>
      </c>
      <c r="F51" s="161"/>
      <c r="G51" s="161"/>
      <c r="H51" s="532"/>
      <c r="I51" s="532"/>
      <c r="O51" s="103"/>
      <c r="P51" s="103"/>
      <c r="Q51" s="103"/>
    </row>
    <row r="52" spans="1:17" x14ac:dyDescent="0.3">
      <c r="A52" s="175"/>
      <c r="B52" s="196"/>
      <c r="C52" s="101" t="s">
        <v>2414</v>
      </c>
      <c r="D52" s="100">
        <v>1</v>
      </c>
      <c r="E52" s="100" t="s">
        <v>218</v>
      </c>
      <c r="F52" s="161"/>
      <c r="G52" s="383"/>
      <c r="H52" s="532"/>
      <c r="I52" s="532"/>
      <c r="O52" s="103"/>
      <c r="P52" s="103"/>
      <c r="Q52" s="103"/>
    </row>
    <row r="53" spans="1:17" ht="30" x14ac:dyDescent="0.3">
      <c r="A53" s="175"/>
      <c r="B53" s="196"/>
      <c r="C53" s="101" t="s">
        <v>2415</v>
      </c>
      <c r="D53" s="100">
        <v>1</v>
      </c>
      <c r="E53" s="100" t="s">
        <v>218</v>
      </c>
      <c r="F53" s="161"/>
      <c r="G53" s="383"/>
      <c r="H53" s="532"/>
      <c r="I53" s="532"/>
      <c r="O53" s="103"/>
      <c r="P53" s="103"/>
      <c r="Q53" s="103"/>
    </row>
    <row r="54" spans="1:17" x14ac:dyDescent="0.3">
      <c r="A54" s="175" t="s">
        <v>41</v>
      </c>
      <c r="B54" s="793" t="s">
        <v>3530</v>
      </c>
      <c r="C54" s="794"/>
      <c r="D54" s="794"/>
      <c r="E54" s="794"/>
      <c r="F54" s="794"/>
      <c r="G54" s="795"/>
      <c r="H54" s="532">
        <f>SUM(D55:D57)</f>
        <v>3</v>
      </c>
      <c r="I54" s="532">
        <f>COUNT(D55:D57)*2</f>
        <v>6</v>
      </c>
      <c r="O54" s="103"/>
      <c r="P54" s="103"/>
      <c r="Q54" s="103"/>
    </row>
    <row r="55" spans="1:17" ht="30" x14ac:dyDescent="0.3">
      <c r="A55" s="175" t="s">
        <v>1915</v>
      </c>
      <c r="B55" s="384" t="s">
        <v>366</v>
      </c>
      <c r="C55" s="99" t="s">
        <v>2416</v>
      </c>
      <c r="D55" s="100">
        <v>1</v>
      </c>
      <c r="E55" s="100" t="s">
        <v>218</v>
      </c>
      <c r="F55" s="161"/>
      <c r="G55" s="161"/>
      <c r="H55" s="532"/>
      <c r="I55" s="532"/>
      <c r="O55" s="103"/>
      <c r="P55" s="103"/>
      <c r="Q55" s="103"/>
    </row>
    <row r="56" spans="1:17" ht="45" x14ac:dyDescent="0.3">
      <c r="A56" s="175"/>
      <c r="B56" s="384"/>
      <c r="C56" s="101" t="s">
        <v>2417</v>
      </c>
      <c r="D56" s="100">
        <v>1</v>
      </c>
      <c r="E56" s="100" t="s">
        <v>243</v>
      </c>
      <c r="F56" s="161"/>
      <c r="G56" s="161"/>
      <c r="H56" s="532"/>
      <c r="I56" s="532"/>
      <c r="O56" s="103"/>
      <c r="P56" s="103"/>
      <c r="Q56" s="103"/>
    </row>
    <row r="57" spans="1:17" ht="60" x14ac:dyDescent="0.3">
      <c r="A57" s="175" t="s">
        <v>1704</v>
      </c>
      <c r="B57" s="339" t="s">
        <v>369</v>
      </c>
      <c r="C57" s="101" t="s">
        <v>370</v>
      </c>
      <c r="D57" s="100">
        <v>1</v>
      </c>
      <c r="E57" s="100" t="s">
        <v>176</v>
      </c>
      <c r="F57" s="161"/>
      <c r="G57" s="161"/>
      <c r="H57" s="532"/>
      <c r="I57" s="532"/>
      <c r="O57" s="103"/>
      <c r="P57" s="103"/>
      <c r="Q57" s="103"/>
    </row>
    <row r="58" spans="1:17" x14ac:dyDescent="0.3">
      <c r="A58" s="175" t="s">
        <v>43</v>
      </c>
      <c r="B58" s="768" t="s">
        <v>371</v>
      </c>
      <c r="C58" s="787"/>
      <c r="D58" s="787"/>
      <c r="E58" s="787"/>
      <c r="F58" s="787"/>
      <c r="G58" s="791"/>
      <c r="H58" s="532">
        <f>SUM(D59:D59)</f>
        <v>1</v>
      </c>
      <c r="I58" s="532">
        <f>COUNT(D59:D59)*2</f>
        <v>2</v>
      </c>
      <c r="O58" s="103"/>
      <c r="P58" s="103"/>
      <c r="Q58" s="103"/>
    </row>
    <row r="59" spans="1:17" ht="45" x14ac:dyDescent="0.3">
      <c r="A59" s="175" t="s">
        <v>3531</v>
      </c>
      <c r="B59" s="376" t="s">
        <v>382</v>
      </c>
      <c r="C59" s="99" t="s">
        <v>2418</v>
      </c>
      <c r="D59" s="100">
        <v>1</v>
      </c>
      <c r="E59" s="100" t="s">
        <v>388</v>
      </c>
      <c r="F59" s="99" t="s">
        <v>2419</v>
      </c>
      <c r="G59" s="161"/>
      <c r="H59" s="532"/>
      <c r="I59" s="532"/>
      <c r="O59" s="103"/>
      <c r="P59" s="103"/>
      <c r="Q59" s="103"/>
    </row>
    <row r="60" spans="1:17" x14ac:dyDescent="0.3">
      <c r="A60" s="175" t="s">
        <v>44</v>
      </c>
      <c r="B60" s="768" t="s">
        <v>4552</v>
      </c>
      <c r="C60" s="787"/>
      <c r="D60" s="787"/>
      <c r="E60" s="787"/>
      <c r="F60" s="787"/>
      <c r="G60" s="791"/>
      <c r="H60" s="532">
        <f>SUM(D61:D63)</f>
        <v>3</v>
      </c>
      <c r="I60" s="532">
        <f>COUNT(D61:D63)*2</f>
        <v>6</v>
      </c>
      <c r="O60" s="103"/>
      <c r="P60" s="103"/>
      <c r="Q60" s="103"/>
    </row>
    <row r="61" spans="1:17" ht="30" x14ac:dyDescent="0.3">
      <c r="A61" s="175" t="s">
        <v>1281</v>
      </c>
      <c r="B61" s="376" t="s">
        <v>413</v>
      </c>
      <c r="C61" s="99" t="s">
        <v>2422</v>
      </c>
      <c r="D61" s="100">
        <v>1</v>
      </c>
      <c r="E61" s="100" t="s">
        <v>243</v>
      </c>
      <c r="F61" s="99" t="s">
        <v>2423</v>
      </c>
      <c r="G61" s="161"/>
      <c r="H61" s="532"/>
      <c r="I61" s="532"/>
      <c r="O61" s="103"/>
      <c r="P61" s="103"/>
      <c r="Q61" s="103"/>
    </row>
    <row r="62" spans="1:17" x14ac:dyDescent="0.3">
      <c r="A62" s="175"/>
      <c r="B62" s="376"/>
      <c r="C62" s="99" t="s">
        <v>2119</v>
      </c>
      <c r="D62" s="100">
        <v>1</v>
      </c>
      <c r="E62" s="100" t="s">
        <v>243</v>
      </c>
      <c r="F62" s="99" t="s">
        <v>2424</v>
      </c>
      <c r="G62" s="161"/>
      <c r="H62" s="532"/>
      <c r="I62" s="532"/>
      <c r="O62" s="103"/>
      <c r="P62" s="103"/>
      <c r="Q62" s="103"/>
    </row>
    <row r="63" spans="1:17" ht="60" x14ac:dyDescent="0.3">
      <c r="A63" s="175" t="s">
        <v>1715</v>
      </c>
      <c r="B63" s="339" t="s">
        <v>420</v>
      </c>
      <c r="C63" s="101" t="s">
        <v>1708</v>
      </c>
      <c r="D63" s="100">
        <v>1</v>
      </c>
      <c r="E63" s="100" t="s">
        <v>243</v>
      </c>
      <c r="F63" s="101" t="s">
        <v>2425</v>
      </c>
      <c r="G63" s="161"/>
      <c r="H63" s="532"/>
      <c r="I63" s="532"/>
      <c r="O63" s="103"/>
      <c r="P63" s="103"/>
      <c r="Q63" s="103"/>
    </row>
    <row r="64" spans="1:17" x14ac:dyDescent="0.3">
      <c r="A64" s="175" t="s">
        <v>3533</v>
      </c>
      <c r="B64" s="768" t="s">
        <v>45</v>
      </c>
      <c r="C64" s="787"/>
      <c r="D64" s="787"/>
      <c r="E64" s="787"/>
      <c r="F64" s="787"/>
      <c r="G64" s="791"/>
      <c r="H64" s="532">
        <f>SUM(D65:D72)</f>
        <v>8</v>
      </c>
      <c r="I64" s="532">
        <f>COUNT(D65:D72)*2</f>
        <v>16</v>
      </c>
      <c r="O64" s="103"/>
      <c r="P64" s="103"/>
      <c r="Q64" s="103"/>
    </row>
    <row r="65" spans="1:17" ht="45" x14ac:dyDescent="0.3">
      <c r="A65" s="175" t="s">
        <v>3534</v>
      </c>
      <c r="B65" s="376" t="s">
        <v>424</v>
      </c>
      <c r="C65" s="101" t="s">
        <v>1279</v>
      </c>
      <c r="D65" s="100">
        <v>1</v>
      </c>
      <c r="E65" s="100" t="s">
        <v>218</v>
      </c>
      <c r="F65" s="99" t="s">
        <v>2426</v>
      </c>
      <c r="G65" s="161"/>
      <c r="H65" s="532"/>
      <c r="I65" s="532"/>
      <c r="O65" s="103"/>
      <c r="P65" s="103"/>
      <c r="Q65" s="103"/>
    </row>
    <row r="66" spans="1:17" ht="60" x14ac:dyDescent="0.3">
      <c r="A66" s="175" t="s">
        <v>3536</v>
      </c>
      <c r="B66" s="101" t="s">
        <v>435</v>
      </c>
      <c r="C66" s="101" t="s">
        <v>2427</v>
      </c>
      <c r="D66" s="100">
        <v>1</v>
      </c>
      <c r="E66" s="100" t="s">
        <v>218</v>
      </c>
      <c r="F66" s="99" t="s">
        <v>2428</v>
      </c>
      <c r="G66" s="161"/>
      <c r="H66" s="532"/>
      <c r="I66" s="532"/>
      <c r="O66" s="103"/>
      <c r="P66" s="103"/>
      <c r="Q66" s="103"/>
    </row>
    <row r="67" spans="1:17" x14ac:dyDescent="0.3">
      <c r="A67" s="175"/>
      <c r="B67" s="101"/>
      <c r="C67" s="101" t="s">
        <v>2429</v>
      </c>
      <c r="D67" s="100">
        <v>1</v>
      </c>
      <c r="E67" s="100" t="s">
        <v>218</v>
      </c>
      <c r="F67" s="99" t="s">
        <v>2430</v>
      </c>
      <c r="G67" s="161"/>
      <c r="H67" s="532"/>
      <c r="I67" s="532"/>
      <c r="O67" s="103"/>
      <c r="P67" s="103"/>
      <c r="Q67" s="103"/>
    </row>
    <row r="68" spans="1:17" ht="30" x14ac:dyDescent="0.3">
      <c r="A68" s="175"/>
      <c r="B68" s="101"/>
      <c r="C68" s="101" t="s">
        <v>2431</v>
      </c>
      <c r="D68" s="100">
        <v>1</v>
      </c>
      <c r="E68" s="100" t="s">
        <v>218</v>
      </c>
      <c r="F68" s="99" t="s">
        <v>2432</v>
      </c>
      <c r="G68" s="161"/>
      <c r="H68" s="532"/>
      <c r="I68" s="532"/>
      <c r="O68" s="103"/>
      <c r="P68" s="103"/>
      <c r="Q68" s="103"/>
    </row>
    <row r="69" spans="1:17" ht="30" x14ac:dyDescent="0.3">
      <c r="A69" s="175"/>
      <c r="B69" s="101"/>
      <c r="C69" s="101" t="s">
        <v>2433</v>
      </c>
      <c r="D69" s="100">
        <v>1</v>
      </c>
      <c r="E69" s="100" t="s">
        <v>218</v>
      </c>
      <c r="F69" s="99" t="s">
        <v>2434</v>
      </c>
      <c r="G69" s="161"/>
      <c r="H69" s="532"/>
      <c r="I69" s="532"/>
      <c r="O69" s="103"/>
      <c r="P69" s="103"/>
      <c r="Q69" s="103"/>
    </row>
    <row r="70" spans="1:17" ht="45" x14ac:dyDescent="0.3">
      <c r="A70" s="175" t="s">
        <v>3540</v>
      </c>
      <c r="B70" s="376" t="s">
        <v>447</v>
      </c>
      <c r="C70" s="99" t="s">
        <v>2435</v>
      </c>
      <c r="D70" s="100">
        <v>1</v>
      </c>
      <c r="E70" s="100" t="s">
        <v>218</v>
      </c>
      <c r="F70" s="99" t="s">
        <v>2436</v>
      </c>
      <c r="G70" s="161"/>
      <c r="H70" s="532"/>
      <c r="I70" s="532"/>
      <c r="O70" s="103"/>
      <c r="P70" s="103"/>
      <c r="Q70" s="103"/>
    </row>
    <row r="71" spans="1:17" x14ac:dyDescent="0.3">
      <c r="A71" s="175"/>
      <c r="B71" s="376"/>
      <c r="C71" s="99" t="s">
        <v>2220</v>
      </c>
      <c r="D71" s="100">
        <v>1</v>
      </c>
      <c r="E71" s="100" t="s">
        <v>218</v>
      </c>
      <c r="F71" s="99" t="s">
        <v>2437</v>
      </c>
      <c r="G71" s="161"/>
      <c r="H71" s="532"/>
      <c r="I71" s="532"/>
      <c r="O71" s="103"/>
      <c r="P71" s="103"/>
      <c r="Q71" s="103"/>
    </row>
    <row r="72" spans="1:17" x14ac:dyDescent="0.3">
      <c r="A72" s="175"/>
      <c r="B72" s="101"/>
      <c r="C72" s="99" t="s">
        <v>2222</v>
      </c>
      <c r="D72" s="100">
        <v>1</v>
      </c>
      <c r="E72" s="100" t="s">
        <v>218</v>
      </c>
      <c r="F72" s="99" t="s">
        <v>2438</v>
      </c>
      <c r="G72" s="161"/>
      <c r="H72" s="532"/>
      <c r="I72" s="532"/>
      <c r="O72" s="103"/>
      <c r="P72" s="103"/>
      <c r="Q72" s="103"/>
    </row>
    <row r="73" spans="1:17" x14ac:dyDescent="0.3">
      <c r="A73" s="156" t="s">
        <v>3541</v>
      </c>
      <c r="B73" s="661" t="s">
        <v>4251</v>
      </c>
      <c r="C73" s="643"/>
      <c r="D73" s="643"/>
      <c r="E73" s="643"/>
      <c r="F73" s="643"/>
      <c r="G73" s="644"/>
      <c r="H73" s="532">
        <f>SUM(D74:D81)</f>
        <v>8</v>
      </c>
      <c r="I73" s="532">
        <f>COUNT(D74:D81)*2</f>
        <v>16</v>
      </c>
      <c r="O73" s="103"/>
      <c r="P73" s="103"/>
      <c r="Q73" s="103"/>
    </row>
    <row r="74" spans="1:17" ht="60" x14ac:dyDescent="0.3">
      <c r="A74" s="156" t="s">
        <v>3542</v>
      </c>
      <c r="B74" s="99" t="s">
        <v>3695</v>
      </c>
      <c r="C74" s="99" t="s">
        <v>3696</v>
      </c>
      <c r="D74" s="100">
        <v>1</v>
      </c>
      <c r="E74" s="100" t="s">
        <v>388</v>
      </c>
      <c r="F74" s="99" t="s">
        <v>4109</v>
      </c>
      <c r="G74" s="209"/>
      <c r="H74" s="532"/>
      <c r="I74" s="532"/>
      <c r="O74" s="103"/>
      <c r="P74" s="103"/>
      <c r="Q74" s="103"/>
    </row>
    <row r="75" spans="1:17" ht="60" x14ac:dyDescent="0.3">
      <c r="A75" s="156" t="s">
        <v>3543</v>
      </c>
      <c r="B75" s="99" t="s">
        <v>3697</v>
      </c>
      <c r="C75" s="99" t="s">
        <v>3698</v>
      </c>
      <c r="D75" s="100">
        <v>1</v>
      </c>
      <c r="E75" s="100" t="s">
        <v>388</v>
      </c>
      <c r="F75" s="99" t="s">
        <v>4032</v>
      </c>
      <c r="G75" s="209"/>
      <c r="H75" s="532"/>
      <c r="I75" s="532"/>
      <c r="O75" s="103"/>
      <c r="P75" s="103"/>
      <c r="Q75" s="103"/>
    </row>
    <row r="76" spans="1:17" ht="45" x14ac:dyDescent="0.3">
      <c r="A76" s="155" t="s">
        <v>4113</v>
      </c>
      <c r="B76" s="99" t="s">
        <v>3700</v>
      </c>
      <c r="C76" s="99" t="s">
        <v>2420</v>
      </c>
      <c r="D76" s="100">
        <v>1</v>
      </c>
      <c r="E76" s="100" t="s">
        <v>388</v>
      </c>
      <c r="F76" s="99"/>
      <c r="G76" s="209"/>
      <c r="H76" s="532"/>
      <c r="I76" s="532"/>
      <c r="O76" s="103"/>
      <c r="P76" s="103"/>
      <c r="Q76" s="103"/>
    </row>
    <row r="77" spans="1:17" ht="30" x14ac:dyDescent="0.3">
      <c r="A77" s="198"/>
      <c r="B77" s="99"/>
      <c r="C77" s="99" t="s">
        <v>4253</v>
      </c>
      <c r="D77" s="100">
        <v>1</v>
      </c>
      <c r="E77" s="100" t="s">
        <v>388</v>
      </c>
      <c r="F77" s="99" t="s">
        <v>4254</v>
      </c>
      <c r="G77" s="209"/>
      <c r="H77" s="532"/>
      <c r="I77" s="532"/>
      <c r="O77" s="103"/>
      <c r="P77" s="103"/>
      <c r="Q77" s="103"/>
    </row>
    <row r="78" spans="1:17" x14ac:dyDescent="0.3">
      <c r="A78" s="198"/>
      <c r="B78" s="99"/>
      <c r="C78" s="196" t="s">
        <v>390</v>
      </c>
      <c r="D78" s="100">
        <v>1</v>
      </c>
      <c r="E78" s="197" t="s">
        <v>176</v>
      </c>
      <c r="F78" s="196"/>
      <c r="G78" s="209"/>
      <c r="H78" s="532"/>
      <c r="I78" s="532"/>
      <c r="O78" s="103"/>
      <c r="P78" s="103"/>
      <c r="Q78" s="103"/>
    </row>
    <row r="79" spans="1:17" x14ac:dyDescent="0.3">
      <c r="A79" s="198"/>
      <c r="B79" s="99"/>
      <c r="C79" s="196" t="s">
        <v>4267</v>
      </c>
      <c r="D79" s="100">
        <v>1</v>
      </c>
      <c r="E79" s="197" t="s">
        <v>388</v>
      </c>
      <c r="F79" s="196"/>
      <c r="G79" s="209"/>
      <c r="H79" s="532"/>
      <c r="I79" s="532"/>
      <c r="O79" s="103"/>
      <c r="P79" s="103"/>
      <c r="Q79" s="103"/>
    </row>
    <row r="80" spans="1:17" ht="30" x14ac:dyDescent="0.3">
      <c r="A80" s="198"/>
      <c r="B80" s="99"/>
      <c r="C80" s="99" t="s">
        <v>4197</v>
      </c>
      <c r="D80" s="100">
        <v>1</v>
      </c>
      <c r="E80" s="100" t="s">
        <v>176</v>
      </c>
      <c r="F80" s="99" t="s">
        <v>4115</v>
      </c>
      <c r="G80" s="209"/>
      <c r="H80" s="532"/>
      <c r="I80" s="532"/>
      <c r="O80" s="103"/>
      <c r="P80" s="103"/>
      <c r="Q80" s="103"/>
    </row>
    <row r="81" spans="1:17" ht="75" x14ac:dyDescent="0.3">
      <c r="A81" s="156" t="s">
        <v>4114</v>
      </c>
      <c r="B81" s="99" t="s">
        <v>3707</v>
      </c>
      <c r="C81" s="101" t="s">
        <v>2421</v>
      </c>
      <c r="D81" s="100">
        <v>1</v>
      </c>
      <c r="E81" s="100" t="s">
        <v>388</v>
      </c>
      <c r="F81" s="99" t="s">
        <v>4255</v>
      </c>
      <c r="G81" s="209"/>
      <c r="H81" s="532"/>
      <c r="I81" s="532"/>
      <c r="O81" s="103"/>
      <c r="P81" s="103"/>
      <c r="Q81" s="103"/>
    </row>
    <row r="82" spans="1:17" x14ac:dyDescent="0.3">
      <c r="A82" s="374"/>
      <c r="B82" s="788" t="s">
        <v>4279</v>
      </c>
      <c r="C82" s="789"/>
      <c r="D82" s="789"/>
      <c r="E82" s="789"/>
      <c r="F82" s="789"/>
      <c r="G82" s="792"/>
      <c r="H82" s="532">
        <f>H83+H91+H98+H110+H117+H120+H128</f>
        <v>42</v>
      </c>
      <c r="I82" s="532">
        <f>I83+I91+I98+I110+I117+I120+I128</f>
        <v>84</v>
      </c>
      <c r="O82" s="103"/>
      <c r="P82" s="103"/>
      <c r="Q82" s="103"/>
    </row>
    <row r="83" spans="1:17" x14ac:dyDescent="0.3">
      <c r="A83" s="175" t="s">
        <v>47</v>
      </c>
      <c r="B83" s="768" t="s">
        <v>48</v>
      </c>
      <c r="C83" s="787"/>
      <c r="D83" s="787"/>
      <c r="E83" s="787"/>
      <c r="F83" s="787"/>
      <c r="G83" s="791"/>
      <c r="H83" s="532">
        <f>SUM(D84:D90)</f>
        <v>7</v>
      </c>
      <c r="I83" s="532">
        <f>COUNT(D84:D90)*2</f>
        <v>14</v>
      </c>
      <c r="O83" s="103"/>
      <c r="P83" s="103"/>
      <c r="Q83" s="103"/>
    </row>
    <row r="84" spans="1:17" ht="45" x14ac:dyDescent="0.3">
      <c r="A84" s="175" t="s">
        <v>1296</v>
      </c>
      <c r="B84" s="196" t="s">
        <v>458</v>
      </c>
      <c r="C84" s="101" t="s">
        <v>459</v>
      </c>
      <c r="D84" s="100">
        <v>1</v>
      </c>
      <c r="E84" s="100" t="s">
        <v>388</v>
      </c>
      <c r="F84" s="161"/>
      <c r="G84" s="161"/>
      <c r="H84" s="532"/>
      <c r="I84" s="532"/>
      <c r="O84" s="103"/>
      <c r="P84" s="103"/>
      <c r="Q84" s="103"/>
    </row>
    <row r="85" spans="1:17" ht="30" x14ac:dyDescent="0.3">
      <c r="A85" s="175"/>
      <c r="B85" s="196"/>
      <c r="C85" s="99" t="s">
        <v>460</v>
      </c>
      <c r="D85" s="100">
        <v>1</v>
      </c>
      <c r="E85" s="100" t="s">
        <v>388</v>
      </c>
      <c r="F85" s="161"/>
      <c r="G85" s="161"/>
      <c r="H85" s="532"/>
      <c r="I85" s="532"/>
      <c r="O85" s="103"/>
      <c r="P85" s="103"/>
      <c r="Q85" s="103"/>
    </row>
    <row r="86" spans="1:17" ht="30" x14ac:dyDescent="0.3">
      <c r="A86" s="175"/>
      <c r="B86" s="196"/>
      <c r="C86" s="196" t="s">
        <v>2121</v>
      </c>
      <c r="D86" s="100">
        <v>1</v>
      </c>
      <c r="E86" s="159" t="s">
        <v>388</v>
      </c>
      <c r="F86" s="158"/>
      <c r="G86" s="161"/>
      <c r="H86" s="532"/>
      <c r="I86" s="532"/>
      <c r="O86" s="103"/>
      <c r="P86" s="103"/>
      <c r="Q86" s="103"/>
    </row>
    <row r="87" spans="1:17" ht="30" x14ac:dyDescent="0.3">
      <c r="A87" s="175"/>
      <c r="B87" s="196"/>
      <c r="C87" s="101" t="s">
        <v>2122</v>
      </c>
      <c r="D87" s="100">
        <v>1</v>
      </c>
      <c r="E87" s="100" t="s">
        <v>388</v>
      </c>
      <c r="F87" s="161"/>
      <c r="G87" s="161"/>
      <c r="H87" s="532"/>
      <c r="I87" s="532"/>
      <c r="O87" s="103"/>
      <c r="P87" s="103"/>
      <c r="Q87" s="103"/>
    </row>
    <row r="88" spans="1:17" ht="45" x14ac:dyDescent="0.3">
      <c r="A88" s="175" t="s">
        <v>1297</v>
      </c>
      <c r="B88" s="101" t="s">
        <v>463</v>
      </c>
      <c r="C88" s="101" t="s">
        <v>464</v>
      </c>
      <c r="D88" s="100">
        <v>1</v>
      </c>
      <c r="E88" s="100" t="s">
        <v>465</v>
      </c>
      <c r="F88" s="161"/>
      <c r="G88" s="161"/>
      <c r="H88" s="532"/>
      <c r="I88" s="532"/>
      <c r="O88" s="103"/>
      <c r="P88" s="103"/>
      <c r="Q88" s="103"/>
    </row>
    <row r="89" spans="1:17" ht="45" x14ac:dyDescent="0.3">
      <c r="A89" s="175"/>
      <c r="B89" s="101"/>
      <c r="C89" s="99" t="s">
        <v>2123</v>
      </c>
      <c r="D89" s="100">
        <v>1</v>
      </c>
      <c r="E89" s="100" t="s">
        <v>465</v>
      </c>
      <c r="F89" s="161"/>
      <c r="G89" s="161"/>
      <c r="H89" s="532"/>
      <c r="I89" s="532"/>
      <c r="O89" s="103"/>
      <c r="P89" s="103"/>
      <c r="Q89" s="103"/>
    </row>
    <row r="90" spans="1:17" ht="45" x14ac:dyDescent="0.3">
      <c r="A90" s="175" t="s">
        <v>1718</v>
      </c>
      <c r="B90" s="101" t="s">
        <v>468</v>
      </c>
      <c r="C90" s="101" t="s">
        <v>2439</v>
      </c>
      <c r="D90" s="100">
        <v>1</v>
      </c>
      <c r="E90" s="100" t="s">
        <v>245</v>
      </c>
      <c r="F90" s="161"/>
      <c r="G90" s="161"/>
      <c r="H90" s="532"/>
      <c r="I90" s="532"/>
      <c r="O90" s="103"/>
      <c r="P90" s="103"/>
      <c r="Q90" s="103"/>
    </row>
    <row r="91" spans="1:17" x14ac:dyDescent="0.3">
      <c r="A91" s="175" t="s">
        <v>49</v>
      </c>
      <c r="B91" s="768" t="s">
        <v>472</v>
      </c>
      <c r="C91" s="787"/>
      <c r="D91" s="787"/>
      <c r="E91" s="787"/>
      <c r="F91" s="787"/>
      <c r="G91" s="791"/>
      <c r="H91" s="532">
        <f>SUM(D92:D97)</f>
        <v>6</v>
      </c>
      <c r="I91" s="532">
        <f>COUNT(D92:D97)*2</f>
        <v>12</v>
      </c>
      <c r="O91" s="103"/>
      <c r="P91" s="103"/>
      <c r="Q91" s="103"/>
    </row>
    <row r="92" spans="1:17" ht="45" x14ac:dyDescent="0.3">
      <c r="A92" s="175" t="s">
        <v>1299</v>
      </c>
      <c r="B92" s="101" t="s">
        <v>1300</v>
      </c>
      <c r="C92" s="99" t="s">
        <v>2440</v>
      </c>
      <c r="D92" s="100">
        <v>1</v>
      </c>
      <c r="E92" s="100" t="s">
        <v>388</v>
      </c>
      <c r="F92" s="99" t="s">
        <v>1721</v>
      </c>
      <c r="G92" s="161"/>
      <c r="H92" s="532"/>
      <c r="I92" s="532"/>
      <c r="O92" s="103"/>
      <c r="P92" s="103"/>
      <c r="Q92" s="103"/>
    </row>
    <row r="93" spans="1:17" ht="45" x14ac:dyDescent="0.3">
      <c r="A93" s="175" t="s">
        <v>1303</v>
      </c>
      <c r="B93" s="101" t="s">
        <v>474</v>
      </c>
      <c r="C93" s="101" t="s">
        <v>2441</v>
      </c>
      <c r="D93" s="100">
        <v>1</v>
      </c>
      <c r="E93" s="100" t="s">
        <v>243</v>
      </c>
      <c r="F93" s="161"/>
      <c r="G93" s="161"/>
      <c r="H93" s="532"/>
      <c r="I93" s="532"/>
      <c r="O93" s="103"/>
      <c r="P93" s="103"/>
      <c r="Q93" s="103"/>
    </row>
    <row r="94" spans="1:17" ht="45" x14ac:dyDescent="0.3">
      <c r="A94" s="175"/>
      <c r="B94" s="101"/>
      <c r="C94" s="101" t="s">
        <v>2442</v>
      </c>
      <c r="D94" s="100">
        <v>1</v>
      </c>
      <c r="E94" s="100" t="s">
        <v>243</v>
      </c>
      <c r="F94" s="101" t="s">
        <v>2234</v>
      </c>
      <c r="G94" s="161"/>
      <c r="H94" s="532"/>
      <c r="I94" s="532"/>
      <c r="O94" s="103"/>
      <c r="P94" s="103"/>
      <c r="Q94" s="103"/>
    </row>
    <row r="95" spans="1:17" ht="45" x14ac:dyDescent="0.3">
      <c r="A95" s="175" t="s">
        <v>1308</v>
      </c>
      <c r="B95" s="196" t="s">
        <v>482</v>
      </c>
      <c r="C95" s="101" t="s">
        <v>2443</v>
      </c>
      <c r="D95" s="100">
        <v>1</v>
      </c>
      <c r="E95" s="100" t="s">
        <v>247</v>
      </c>
      <c r="F95" s="161"/>
      <c r="G95" s="161"/>
      <c r="H95" s="532"/>
      <c r="I95" s="532"/>
      <c r="O95" s="103"/>
      <c r="P95" s="103"/>
      <c r="Q95" s="103"/>
    </row>
    <row r="96" spans="1:17" ht="45" x14ac:dyDescent="0.3">
      <c r="A96" s="175" t="s">
        <v>1311</v>
      </c>
      <c r="B96" s="101" t="s">
        <v>485</v>
      </c>
      <c r="C96" s="101" t="s">
        <v>2444</v>
      </c>
      <c r="D96" s="100">
        <v>1</v>
      </c>
      <c r="E96" s="100" t="s">
        <v>388</v>
      </c>
      <c r="F96" s="161"/>
      <c r="G96" s="161"/>
      <c r="H96" s="532"/>
      <c r="I96" s="532"/>
      <c r="O96" s="103"/>
      <c r="P96" s="103"/>
      <c r="Q96" s="103"/>
    </row>
    <row r="97" spans="1:17" x14ac:dyDescent="0.3">
      <c r="A97" s="175"/>
      <c r="B97" s="101"/>
      <c r="C97" s="99" t="s">
        <v>2445</v>
      </c>
      <c r="D97" s="100">
        <v>1</v>
      </c>
      <c r="E97" s="100" t="s">
        <v>247</v>
      </c>
      <c r="F97" s="161"/>
      <c r="G97" s="161"/>
      <c r="H97" s="532"/>
      <c r="I97" s="532"/>
      <c r="O97" s="103"/>
      <c r="P97" s="103"/>
      <c r="Q97" s="103"/>
    </row>
    <row r="98" spans="1:17" x14ac:dyDescent="0.3">
      <c r="A98" s="175" t="s">
        <v>50</v>
      </c>
      <c r="B98" s="796" t="s">
        <v>3551</v>
      </c>
      <c r="C98" s="797"/>
      <c r="D98" s="797"/>
      <c r="E98" s="797"/>
      <c r="F98" s="797"/>
      <c r="G98" s="798"/>
      <c r="H98" s="532">
        <f>SUM(D99:D109)</f>
        <v>11</v>
      </c>
      <c r="I98" s="532">
        <f>COUNT(D99:D109)*2</f>
        <v>22</v>
      </c>
      <c r="O98" s="103"/>
      <c r="P98" s="103"/>
      <c r="Q98" s="103"/>
    </row>
    <row r="99" spans="1:17" ht="45" x14ac:dyDescent="0.3">
      <c r="A99" s="175" t="s">
        <v>1317</v>
      </c>
      <c r="B99" s="101" t="s">
        <v>511</v>
      </c>
      <c r="C99" s="376" t="s">
        <v>2447</v>
      </c>
      <c r="D99" s="100">
        <v>1</v>
      </c>
      <c r="E99" s="100" t="s">
        <v>218</v>
      </c>
      <c r="F99" s="161"/>
      <c r="G99" s="161"/>
      <c r="H99" s="532"/>
      <c r="I99" s="532"/>
      <c r="O99" s="103"/>
      <c r="P99" s="103"/>
      <c r="Q99" s="103"/>
    </row>
    <row r="100" spans="1:17" x14ac:dyDescent="0.3">
      <c r="A100" s="175"/>
      <c r="B100" s="101"/>
      <c r="C100" s="376" t="s">
        <v>2448</v>
      </c>
      <c r="D100" s="100">
        <v>1</v>
      </c>
      <c r="E100" s="100" t="s">
        <v>218</v>
      </c>
      <c r="F100" s="161"/>
      <c r="G100" s="161"/>
      <c r="H100" s="532"/>
      <c r="I100" s="532"/>
      <c r="O100" s="103"/>
      <c r="P100" s="103"/>
      <c r="Q100" s="103"/>
    </row>
    <row r="101" spans="1:17" ht="30" x14ac:dyDescent="0.3">
      <c r="A101" s="175" t="s">
        <v>1321</v>
      </c>
      <c r="B101" s="101" t="s">
        <v>514</v>
      </c>
      <c r="C101" s="382" t="s">
        <v>2449</v>
      </c>
      <c r="D101" s="100">
        <v>1</v>
      </c>
      <c r="E101" s="100" t="s">
        <v>218</v>
      </c>
      <c r="F101" s="99"/>
      <c r="G101" s="161"/>
      <c r="H101" s="532"/>
      <c r="I101" s="532"/>
      <c r="O101" s="103"/>
      <c r="P101" s="103"/>
      <c r="Q101" s="103"/>
    </row>
    <row r="102" spans="1:17" ht="30" x14ac:dyDescent="0.3">
      <c r="A102" s="175"/>
      <c r="B102" s="101"/>
      <c r="C102" s="99" t="s">
        <v>2450</v>
      </c>
      <c r="D102" s="100">
        <v>1</v>
      </c>
      <c r="E102" s="100" t="s">
        <v>488</v>
      </c>
      <c r="F102" s="99"/>
      <c r="G102" s="161"/>
      <c r="H102" s="532"/>
      <c r="I102" s="532"/>
      <c r="O102" s="103"/>
      <c r="P102" s="103"/>
      <c r="Q102" s="103"/>
    </row>
    <row r="103" spans="1:17" ht="60" x14ac:dyDescent="0.3">
      <c r="A103" s="175" t="s">
        <v>502</v>
      </c>
      <c r="B103" s="101" t="s">
        <v>517</v>
      </c>
      <c r="C103" s="99" t="s">
        <v>2451</v>
      </c>
      <c r="D103" s="100">
        <v>1</v>
      </c>
      <c r="E103" s="100" t="s">
        <v>488</v>
      </c>
      <c r="F103" s="161"/>
      <c r="G103" s="161"/>
      <c r="H103" s="532"/>
      <c r="I103" s="532"/>
      <c r="O103" s="103"/>
      <c r="P103" s="103"/>
      <c r="Q103" s="103"/>
    </row>
    <row r="104" spans="1:17" ht="30" x14ac:dyDescent="0.3">
      <c r="A104" s="175"/>
      <c r="B104" s="101"/>
      <c r="C104" s="99" t="s">
        <v>2452</v>
      </c>
      <c r="D104" s="100">
        <v>1</v>
      </c>
      <c r="E104" s="100" t="s">
        <v>218</v>
      </c>
      <c r="F104" s="161"/>
      <c r="G104" s="161"/>
      <c r="H104" s="532"/>
      <c r="I104" s="532"/>
      <c r="O104" s="103"/>
      <c r="P104" s="103"/>
      <c r="Q104" s="103"/>
    </row>
    <row r="105" spans="1:17" ht="30" x14ac:dyDescent="0.3">
      <c r="A105" s="175"/>
      <c r="B105" s="101"/>
      <c r="C105" s="99" t="s">
        <v>2453</v>
      </c>
      <c r="D105" s="100">
        <v>1</v>
      </c>
      <c r="E105" s="100" t="s">
        <v>218</v>
      </c>
      <c r="F105" s="161"/>
      <c r="G105" s="161"/>
      <c r="H105" s="532"/>
      <c r="I105" s="532"/>
      <c r="O105" s="103"/>
      <c r="P105" s="103"/>
      <c r="Q105" s="103"/>
    </row>
    <row r="106" spans="1:17" ht="45" x14ac:dyDescent="0.3">
      <c r="A106" s="175"/>
      <c r="B106" s="101"/>
      <c r="C106" s="99" t="s">
        <v>2454</v>
      </c>
      <c r="D106" s="100">
        <v>1</v>
      </c>
      <c r="E106" s="100" t="s">
        <v>218</v>
      </c>
      <c r="F106" s="161"/>
      <c r="G106" s="161"/>
      <c r="H106" s="532"/>
      <c r="I106" s="532"/>
      <c r="O106" s="103"/>
      <c r="P106" s="103"/>
      <c r="Q106" s="103"/>
    </row>
    <row r="107" spans="1:17" ht="45" x14ac:dyDescent="0.3">
      <c r="A107" s="175"/>
      <c r="B107" s="101"/>
      <c r="C107" s="101" t="s">
        <v>2455</v>
      </c>
      <c r="D107" s="100">
        <v>1</v>
      </c>
      <c r="E107" s="100" t="s">
        <v>388</v>
      </c>
      <c r="F107" s="101" t="s">
        <v>520</v>
      </c>
      <c r="G107" s="161"/>
      <c r="H107" s="532"/>
      <c r="I107" s="532"/>
      <c r="O107" s="103"/>
      <c r="P107" s="103"/>
      <c r="Q107" s="103"/>
    </row>
    <row r="108" spans="1:17" x14ac:dyDescent="0.3">
      <c r="A108" s="175"/>
      <c r="B108" s="101"/>
      <c r="C108" s="101" t="s">
        <v>2456</v>
      </c>
      <c r="D108" s="100">
        <v>1</v>
      </c>
      <c r="E108" s="100" t="s">
        <v>388</v>
      </c>
      <c r="F108" s="101" t="s">
        <v>2457</v>
      </c>
      <c r="G108" s="161"/>
      <c r="H108" s="532"/>
      <c r="I108" s="532"/>
      <c r="O108" s="103"/>
      <c r="P108" s="103"/>
      <c r="Q108" s="103"/>
    </row>
    <row r="109" spans="1:17" ht="45" x14ac:dyDescent="0.3">
      <c r="A109" s="175"/>
      <c r="B109" s="101"/>
      <c r="C109" s="101" t="s">
        <v>2458</v>
      </c>
      <c r="D109" s="100">
        <v>1</v>
      </c>
      <c r="E109" s="100" t="s">
        <v>388</v>
      </c>
      <c r="F109" s="101" t="s">
        <v>520</v>
      </c>
      <c r="G109" s="161"/>
      <c r="H109" s="532"/>
      <c r="I109" s="532"/>
      <c r="O109" s="103"/>
      <c r="P109" s="103"/>
      <c r="Q109" s="103"/>
    </row>
    <row r="110" spans="1:17" x14ac:dyDescent="0.3">
      <c r="A110" s="175" t="s">
        <v>51</v>
      </c>
      <c r="B110" s="768" t="s">
        <v>4081</v>
      </c>
      <c r="C110" s="787"/>
      <c r="D110" s="787"/>
      <c r="E110" s="787"/>
      <c r="F110" s="787"/>
      <c r="G110" s="791"/>
      <c r="H110" s="532">
        <f>SUM(D111:D116)</f>
        <v>6</v>
      </c>
      <c r="I110" s="532">
        <f>COUNT(D111:D116)*2</f>
        <v>12</v>
      </c>
      <c r="O110" s="103"/>
      <c r="P110" s="103"/>
      <c r="Q110" s="103"/>
    </row>
    <row r="111" spans="1:17" ht="30" x14ac:dyDescent="0.3">
      <c r="A111" s="175" t="s">
        <v>1337</v>
      </c>
      <c r="B111" s="101" t="s">
        <v>503</v>
      </c>
      <c r="C111" s="99" t="s">
        <v>1322</v>
      </c>
      <c r="D111" s="100">
        <v>1</v>
      </c>
      <c r="E111" s="100" t="s">
        <v>218</v>
      </c>
      <c r="F111" s="99" t="s">
        <v>505</v>
      </c>
      <c r="G111" s="161"/>
      <c r="H111" s="532"/>
      <c r="I111" s="532"/>
      <c r="O111" s="103"/>
      <c r="P111" s="103"/>
      <c r="Q111" s="103"/>
    </row>
    <row r="112" spans="1:17" x14ac:dyDescent="0.3">
      <c r="A112" s="175"/>
      <c r="B112" s="101"/>
      <c r="C112" s="101" t="s">
        <v>506</v>
      </c>
      <c r="D112" s="100">
        <v>1</v>
      </c>
      <c r="E112" s="100" t="s">
        <v>218</v>
      </c>
      <c r="F112" s="101"/>
      <c r="G112" s="161"/>
      <c r="H112" s="532"/>
      <c r="I112" s="532"/>
      <c r="O112" s="103"/>
      <c r="P112" s="103"/>
      <c r="Q112" s="103"/>
    </row>
    <row r="113" spans="1:17" ht="30" x14ac:dyDescent="0.3">
      <c r="A113" s="175" t="s">
        <v>535</v>
      </c>
      <c r="B113" s="101" t="s">
        <v>497</v>
      </c>
      <c r="C113" s="385" t="s">
        <v>2124</v>
      </c>
      <c r="D113" s="100">
        <v>1</v>
      </c>
      <c r="E113" s="100" t="s">
        <v>218</v>
      </c>
      <c r="F113" s="161"/>
      <c r="G113" s="161"/>
      <c r="H113" s="532"/>
      <c r="I113" s="532"/>
      <c r="O113" s="103"/>
      <c r="P113" s="103"/>
      <c r="Q113" s="103"/>
    </row>
    <row r="114" spans="1:17" x14ac:dyDescent="0.3">
      <c r="A114" s="175"/>
      <c r="B114" s="101"/>
      <c r="C114" s="99" t="s">
        <v>499</v>
      </c>
      <c r="D114" s="100">
        <v>1</v>
      </c>
      <c r="E114" s="100" t="s">
        <v>218</v>
      </c>
      <c r="F114" s="161"/>
      <c r="G114" s="161"/>
      <c r="H114" s="532"/>
      <c r="I114" s="532"/>
      <c r="O114" s="103"/>
      <c r="P114" s="103"/>
      <c r="Q114" s="103"/>
    </row>
    <row r="115" spans="1:17" ht="30" x14ac:dyDescent="0.3">
      <c r="A115" s="175" t="s">
        <v>3556</v>
      </c>
      <c r="B115" s="101" t="s">
        <v>507</v>
      </c>
      <c r="C115" s="99" t="s">
        <v>2446</v>
      </c>
      <c r="D115" s="100">
        <v>1</v>
      </c>
      <c r="E115" s="100" t="s">
        <v>218</v>
      </c>
      <c r="F115" s="161"/>
      <c r="G115" s="161"/>
      <c r="H115" s="532"/>
      <c r="I115" s="532"/>
      <c r="O115" s="103"/>
      <c r="P115" s="103"/>
      <c r="Q115" s="103"/>
    </row>
    <row r="116" spans="1:17" ht="45" x14ac:dyDescent="0.3">
      <c r="A116" s="175" t="s">
        <v>3557</v>
      </c>
      <c r="B116" s="101" t="s">
        <v>509</v>
      </c>
      <c r="C116" s="99" t="s">
        <v>1327</v>
      </c>
      <c r="D116" s="100">
        <v>1</v>
      </c>
      <c r="E116" s="100" t="s">
        <v>218</v>
      </c>
      <c r="F116" s="161"/>
      <c r="G116" s="161"/>
      <c r="H116" s="532"/>
      <c r="I116" s="532"/>
      <c r="O116" s="103"/>
      <c r="P116" s="103"/>
      <c r="Q116" s="103"/>
    </row>
    <row r="117" spans="1:17" x14ac:dyDescent="0.3">
      <c r="A117" s="175" t="s">
        <v>53</v>
      </c>
      <c r="B117" s="768" t="s">
        <v>52</v>
      </c>
      <c r="C117" s="787"/>
      <c r="D117" s="787"/>
      <c r="E117" s="787"/>
      <c r="F117" s="787"/>
      <c r="G117" s="791"/>
      <c r="H117" s="532">
        <f>SUM(D118:D119)</f>
        <v>2</v>
      </c>
      <c r="I117" s="532">
        <f>COUNT(D118:D119)*2</f>
        <v>4</v>
      </c>
      <c r="O117" s="103"/>
      <c r="P117" s="103"/>
      <c r="Q117" s="103"/>
    </row>
    <row r="118" spans="1:17" ht="45" x14ac:dyDescent="0.3">
      <c r="A118" s="175" t="s">
        <v>1958</v>
      </c>
      <c r="B118" s="101" t="s">
        <v>528</v>
      </c>
      <c r="C118" s="101" t="s">
        <v>529</v>
      </c>
      <c r="D118" s="100">
        <v>1</v>
      </c>
      <c r="E118" s="100" t="s">
        <v>245</v>
      </c>
      <c r="F118" s="161"/>
      <c r="G118" s="161"/>
      <c r="H118" s="532"/>
      <c r="I118" s="532"/>
      <c r="O118" s="103"/>
      <c r="P118" s="103"/>
      <c r="Q118" s="103"/>
    </row>
    <row r="119" spans="1:17" ht="45" x14ac:dyDescent="0.3">
      <c r="A119" s="175" t="s">
        <v>1961</v>
      </c>
      <c r="B119" s="101" t="s">
        <v>531</v>
      </c>
      <c r="C119" s="101" t="s">
        <v>2459</v>
      </c>
      <c r="D119" s="100">
        <v>1</v>
      </c>
      <c r="E119" s="100" t="s">
        <v>245</v>
      </c>
      <c r="F119" s="161"/>
      <c r="G119" s="161"/>
      <c r="H119" s="532"/>
      <c r="I119" s="532"/>
      <c r="O119" s="103"/>
      <c r="P119" s="103"/>
      <c r="Q119" s="103"/>
    </row>
    <row r="120" spans="1:17" x14ac:dyDescent="0.3">
      <c r="A120" s="175" t="s">
        <v>62</v>
      </c>
      <c r="B120" s="768" t="s">
        <v>542</v>
      </c>
      <c r="C120" s="787"/>
      <c r="D120" s="787"/>
      <c r="E120" s="787"/>
      <c r="F120" s="787"/>
      <c r="G120" s="791"/>
      <c r="H120" s="532">
        <f>SUM(D121:D127)</f>
        <v>7</v>
      </c>
      <c r="I120" s="532">
        <f>COUNT(D121:D127)*2</f>
        <v>14</v>
      </c>
      <c r="O120" s="103"/>
      <c r="P120" s="103"/>
      <c r="Q120" s="103"/>
    </row>
    <row r="121" spans="1:17" ht="45" x14ac:dyDescent="0.3">
      <c r="A121" s="175" t="s">
        <v>2858</v>
      </c>
      <c r="B121" s="101" t="s">
        <v>544</v>
      </c>
      <c r="C121" s="99" t="s">
        <v>2460</v>
      </c>
      <c r="D121" s="100">
        <v>1</v>
      </c>
      <c r="E121" s="100" t="s">
        <v>563</v>
      </c>
      <c r="F121" s="161"/>
      <c r="G121" s="161"/>
      <c r="H121" s="532"/>
      <c r="I121" s="532"/>
      <c r="O121" s="103"/>
      <c r="P121" s="103"/>
      <c r="Q121" s="103"/>
    </row>
    <row r="122" spans="1:17" x14ac:dyDescent="0.3">
      <c r="A122" s="175"/>
      <c r="B122" s="101"/>
      <c r="C122" s="99" t="s">
        <v>2461</v>
      </c>
      <c r="D122" s="100">
        <v>1</v>
      </c>
      <c r="E122" s="100" t="s">
        <v>563</v>
      </c>
      <c r="F122" s="161"/>
      <c r="G122" s="161"/>
      <c r="H122" s="532"/>
      <c r="I122" s="532"/>
      <c r="O122" s="103"/>
      <c r="P122" s="103"/>
      <c r="Q122" s="103"/>
    </row>
    <row r="123" spans="1:17" ht="30" x14ac:dyDescent="0.3">
      <c r="A123" s="175"/>
      <c r="B123" s="101"/>
      <c r="C123" s="99" t="s">
        <v>2462</v>
      </c>
      <c r="D123" s="100">
        <v>1</v>
      </c>
      <c r="E123" s="100" t="s">
        <v>563</v>
      </c>
      <c r="F123" s="161"/>
      <c r="G123" s="161"/>
      <c r="H123" s="532"/>
      <c r="I123" s="532"/>
      <c r="O123" s="103"/>
      <c r="P123" s="103"/>
      <c r="Q123" s="103"/>
    </row>
    <row r="124" spans="1:17" x14ac:dyDescent="0.3">
      <c r="A124" s="175"/>
      <c r="B124" s="101"/>
      <c r="C124" s="99" t="s">
        <v>2463</v>
      </c>
      <c r="D124" s="100">
        <v>1</v>
      </c>
      <c r="E124" s="100" t="s">
        <v>563</v>
      </c>
      <c r="F124" s="161"/>
      <c r="G124" s="161"/>
      <c r="H124" s="532"/>
      <c r="I124" s="532"/>
      <c r="O124" s="103"/>
      <c r="P124" s="103"/>
      <c r="Q124" s="103"/>
    </row>
    <row r="125" spans="1:17" ht="30" x14ac:dyDescent="0.3">
      <c r="A125" s="175"/>
      <c r="B125" s="101"/>
      <c r="C125" s="140" t="s">
        <v>2464</v>
      </c>
      <c r="D125" s="100">
        <v>1</v>
      </c>
      <c r="E125" s="203" t="s">
        <v>218</v>
      </c>
      <c r="F125" s="234"/>
      <c r="G125" s="161"/>
      <c r="H125" s="532"/>
      <c r="I125" s="532"/>
      <c r="O125" s="103"/>
      <c r="P125" s="103"/>
      <c r="Q125" s="103"/>
    </row>
    <row r="126" spans="1:17" ht="45" x14ac:dyDescent="0.3">
      <c r="A126" s="175" t="s">
        <v>3751</v>
      </c>
      <c r="B126" s="196" t="s">
        <v>545</v>
      </c>
      <c r="C126" s="99" t="s">
        <v>2465</v>
      </c>
      <c r="D126" s="100">
        <v>1</v>
      </c>
      <c r="E126" s="100" t="s">
        <v>563</v>
      </c>
      <c r="F126" s="161"/>
      <c r="G126" s="161"/>
      <c r="H126" s="532"/>
      <c r="I126" s="532"/>
      <c r="O126" s="103"/>
      <c r="P126" s="103"/>
      <c r="Q126" s="103"/>
    </row>
    <row r="127" spans="1:17" ht="30" x14ac:dyDescent="0.3">
      <c r="A127" s="175"/>
      <c r="B127" s="196"/>
      <c r="C127" s="99" t="s">
        <v>2466</v>
      </c>
      <c r="D127" s="100">
        <v>1</v>
      </c>
      <c r="E127" s="100" t="s">
        <v>563</v>
      </c>
      <c r="F127" s="99"/>
      <c r="G127" s="161"/>
      <c r="H127" s="532"/>
      <c r="I127" s="532"/>
      <c r="O127" s="103"/>
      <c r="P127" s="103"/>
      <c r="Q127" s="103"/>
    </row>
    <row r="128" spans="1:17" x14ac:dyDescent="0.3">
      <c r="A128" s="175" t="s">
        <v>3561</v>
      </c>
      <c r="B128" s="768" t="s">
        <v>547</v>
      </c>
      <c r="C128" s="787"/>
      <c r="D128" s="787"/>
      <c r="E128" s="787"/>
      <c r="F128" s="787"/>
      <c r="G128" s="791"/>
      <c r="H128" s="532">
        <f>SUM(D129:D131)</f>
        <v>3</v>
      </c>
      <c r="I128" s="532">
        <f>COUNT(D129:D131)*2</f>
        <v>6</v>
      </c>
      <c r="O128" s="103"/>
      <c r="P128" s="103"/>
      <c r="Q128" s="103"/>
    </row>
    <row r="129" spans="1:17" ht="30" x14ac:dyDescent="0.3">
      <c r="A129" s="175" t="s">
        <v>3752</v>
      </c>
      <c r="B129" s="101" t="s">
        <v>549</v>
      </c>
      <c r="C129" s="101" t="s">
        <v>2467</v>
      </c>
      <c r="D129" s="197">
        <v>1</v>
      </c>
      <c r="E129" s="100" t="s">
        <v>283</v>
      </c>
      <c r="F129" s="161"/>
      <c r="G129" s="161"/>
      <c r="H129" s="532"/>
      <c r="I129" s="532"/>
      <c r="O129" s="103"/>
      <c r="P129" s="103"/>
      <c r="Q129" s="103"/>
    </row>
    <row r="130" spans="1:17" ht="45" x14ac:dyDescent="0.3">
      <c r="A130" s="175" t="s">
        <v>3753</v>
      </c>
      <c r="B130" s="101" t="s">
        <v>552</v>
      </c>
      <c r="C130" s="101" t="s">
        <v>2468</v>
      </c>
      <c r="D130" s="197">
        <v>1</v>
      </c>
      <c r="E130" s="100" t="s">
        <v>247</v>
      </c>
      <c r="F130" s="101" t="s">
        <v>554</v>
      </c>
      <c r="G130" s="161"/>
      <c r="H130" s="532"/>
      <c r="I130" s="532"/>
      <c r="O130" s="103"/>
      <c r="P130" s="103"/>
      <c r="Q130" s="103"/>
    </row>
    <row r="131" spans="1:17" ht="60" x14ac:dyDescent="0.3">
      <c r="A131" s="175" t="s">
        <v>3756</v>
      </c>
      <c r="B131" s="101" t="s">
        <v>555</v>
      </c>
      <c r="C131" s="99" t="s">
        <v>2469</v>
      </c>
      <c r="D131" s="197">
        <v>1</v>
      </c>
      <c r="E131" s="100" t="s">
        <v>218</v>
      </c>
      <c r="F131" s="161"/>
      <c r="G131" s="161"/>
      <c r="H131" s="532"/>
      <c r="I131" s="532"/>
      <c r="O131" s="103"/>
      <c r="P131" s="103"/>
      <c r="Q131" s="103"/>
    </row>
    <row r="132" spans="1:17" x14ac:dyDescent="0.3">
      <c r="A132" s="374"/>
      <c r="B132" s="788" t="s">
        <v>557</v>
      </c>
      <c r="C132" s="789"/>
      <c r="D132" s="789"/>
      <c r="E132" s="789"/>
      <c r="F132" s="789"/>
      <c r="G132" s="792"/>
      <c r="H132" s="532">
        <f>H133+H136+H138+H140+H144+H148</f>
        <v>22</v>
      </c>
      <c r="I132" s="532">
        <f>I133+I136+I138+I140+I144+I148</f>
        <v>44</v>
      </c>
      <c r="O132" s="103"/>
      <c r="P132" s="103"/>
      <c r="Q132" s="103"/>
    </row>
    <row r="133" spans="1:17" x14ac:dyDescent="0.3">
      <c r="A133" s="175" t="s">
        <v>65</v>
      </c>
      <c r="B133" s="768" t="s">
        <v>66</v>
      </c>
      <c r="C133" s="787"/>
      <c r="D133" s="787"/>
      <c r="E133" s="787"/>
      <c r="F133" s="787"/>
      <c r="G133" s="791"/>
      <c r="H133" s="532">
        <f>SUM(D134:D135)</f>
        <v>2</v>
      </c>
      <c r="I133" s="532">
        <f>COUNT(D134:D135)*2</f>
        <v>4</v>
      </c>
      <c r="O133" s="103"/>
      <c r="P133" s="103"/>
      <c r="Q133" s="103"/>
    </row>
    <row r="134" spans="1:17" ht="30" x14ac:dyDescent="0.3">
      <c r="A134" s="175" t="s">
        <v>1341</v>
      </c>
      <c r="B134" s="101" t="s">
        <v>561</v>
      </c>
      <c r="C134" s="101" t="s">
        <v>2470</v>
      </c>
      <c r="D134" s="230">
        <v>1</v>
      </c>
      <c r="E134" s="100" t="s">
        <v>563</v>
      </c>
      <c r="F134" s="233"/>
      <c r="G134" s="161"/>
      <c r="H134" s="532"/>
      <c r="I134" s="532"/>
      <c r="O134" s="103"/>
      <c r="P134" s="103"/>
      <c r="Q134" s="103"/>
    </row>
    <row r="135" spans="1:17" ht="30" x14ac:dyDescent="0.3">
      <c r="A135" s="175"/>
      <c r="B135" s="101"/>
      <c r="C135" s="101" t="s">
        <v>2471</v>
      </c>
      <c r="D135" s="100">
        <v>1</v>
      </c>
      <c r="E135" s="100" t="s">
        <v>563</v>
      </c>
      <c r="F135" s="101" t="s">
        <v>2472</v>
      </c>
      <c r="G135" s="161"/>
      <c r="H135" s="532"/>
      <c r="I135" s="532"/>
      <c r="O135" s="103"/>
      <c r="P135" s="103"/>
      <c r="Q135" s="103"/>
    </row>
    <row r="136" spans="1:17" x14ac:dyDescent="0.3">
      <c r="A136" s="175" t="s">
        <v>69</v>
      </c>
      <c r="B136" s="768" t="s">
        <v>590</v>
      </c>
      <c r="C136" s="787"/>
      <c r="D136" s="787"/>
      <c r="E136" s="787"/>
      <c r="F136" s="787"/>
      <c r="G136" s="791"/>
      <c r="H136" s="532">
        <f>SUM(D137)</f>
        <v>1</v>
      </c>
      <c r="I136" s="532">
        <f>COUNT(D137)*2</f>
        <v>2</v>
      </c>
      <c r="O136" s="103"/>
      <c r="P136" s="103"/>
      <c r="Q136" s="103"/>
    </row>
    <row r="137" spans="1:17" ht="60" x14ac:dyDescent="0.3">
      <c r="A137" s="175" t="s">
        <v>1360</v>
      </c>
      <c r="B137" s="101" t="s">
        <v>595</v>
      </c>
      <c r="C137" s="101" t="s">
        <v>2473</v>
      </c>
      <c r="D137" s="100">
        <v>1</v>
      </c>
      <c r="E137" s="157" t="s">
        <v>247</v>
      </c>
      <c r="F137" s="161"/>
      <c r="G137" s="161"/>
      <c r="H137" s="532"/>
      <c r="I137" s="532"/>
      <c r="O137" s="103"/>
      <c r="P137" s="103"/>
      <c r="Q137" s="103"/>
    </row>
    <row r="138" spans="1:17" x14ac:dyDescent="0.3">
      <c r="A138" s="175" t="s">
        <v>73</v>
      </c>
      <c r="B138" s="768" t="s">
        <v>632</v>
      </c>
      <c r="C138" s="787"/>
      <c r="D138" s="787"/>
      <c r="E138" s="787"/>
      <c r="F138" s="787"/>
      <c r="G138" s="791"/>
      <c r="H138" s="532">
        <f>SUM(D139)</f>
        <v>1</v>
      </c>
      <c r="I138" s="532">
        <f>COUNT(D139)*2</f>
        <v>2</v>
      </c>
      <c r="O138" s="103"/>
      <c r="P138" s="103"/>
      <c r="Q138" s="103"/>
    </row>
    <row r="139" spans="1:17" ht="60" x14ac:dyDescent="0.3">
      <c r="A139" s="175" t="s">
        <v>1751</v>
      </c>
      <c r="B139" s="101" t="s">
        <v>634</v>
      </c>
      <c r="C139" s="382" t="s">
        <v>2474</v>
      </c>
      <c r="D139" s="100">
        <v>1</v>
      </c>
      <c r="E139" s="100" t="s">
        <v>2130</v>
      </c>
      <c r="F139" s="101" t="s">
        <v>2475</v>
      </c>
      <c r="G139" s="161"/>
      <c r="H139" s="532"/>
      <c r="I139" s="532"/>
      <c r="O139" s="103"/>
      <c r="P139" s="103"/>
      <c r="Q139" s="103"/>
    </row>
    <row r="140" spans="1:17" x14ac:dyDescent="0.3">
      <c r="A140" s="175" t="s">
        <v>78</v>
      </c>
      <c r="B140" s="768" t="s">
        <v>681</v>
      </c>
      <c r="C140" s="787"/>
      <c r="D140" s="787"/>
      <c r="E140" s="787"/>
      <c r="F140" s="787"/>
      <c r="G140" s="791"/>
      <c r="H140" s="532">
        <f>SUM(D141:D143)</f>
        <v>3</v>
      </c>
      <c r="I140" s="532">
        <f>COUNT(D141:D143)*2</f>
        <v>6</v>
      </c>
      <c r="O140" s="103"/>
      <c r="P140" s="103"/>
      <c r="Q140" s="103"/>
    </row>
    <row r="141" spans="1:17" ht="30" x14ac:dyDescent="0.3">
      <c r="A141" s="175" t="s">
        <v>1383</v>
      </c>
      <c r="B141" s="101" t="s">
        <v>699</v>
      </c>
      <c r="C141" s="99" t="s">
        <v>1761</v>
      </c>
      <c r="D141" s="100">
        <v>1</v>
      </c>
      <c r="E141" s="100" t="s">
        <v>235</v>
      </c>
      <c r="F141" s="101" t="s">
        <v>2258</v>
      </c>
      <c r="G141" s="161"/>
      <c r="H141" s="532"/>
      <c r="I141" s="532"/>
      <c r="O141" s="103"/>
      <c r="P141" s="103"/>
      <c r="Q141" s="103"/>
    </row>
    <row r="142" spans="1:17" ht="30" x14ac:dyDescent="0.3">
      <c r="A142" s="175" t="s">
        <v>1385</v>
      </c>
      <c r="B142" s="101" t="s">
        <v>703</v>
      </c>
      <c r="C142" s="101" t="s">
        <v>2476</v>
      </c>
      <c r="D142" s="100">
        <v>1</v>
      </c>
      <c r="E142" s="100" t="s">
        <v>563</v>
      </c>
      <c r="F142" s="161"/>
      <c r="G142" s="161"/>
      <c r="H142" s="532"/>
      <c r="I142" s="532"/>
      <c r="O142" s="103"/>
      <c r="P142" s="103"/>
      <c r="Q142" s="103"/>
    </row>
    <row r="143" spans="1:17" ht="45" x14ac:dyDescent="0.3">
      <c r="A143" s="175" t="s">
        <v>1388</v>
      </c>
      <c r="B143" s="101" t="s">
        <v>708</v>
      </c>
      <c r="C143" s="101" t="s">
        <v>2477</v>
      </c>
      <c r="D143" s="100">
        <v>1</v>
      </c>
      <c r="E143" s="100" t="s">
        <v>218</v>
      </c>
      <c r="F143" s="161"/>
      <c r="G143" s="161"/>
      <c r="H143" s="532"/>
      <c r="I143" s="532"/>
      <c r="O143" s="103"/>
      <c r="P143" s="103"/>
      <c r="Q143" s="103"/>
    </row>
    <row r="144" spans="1:17" x14ac:dyDescent="0.3">
      <c r="A144" s="175" t="s">
        <v>84</v>
      </c>
      <c r="B144" s="768" t="s">
        <v>83</v>
      </c>
      <c r="C144" s="787"/>
      <c r="D144" s="787"/>
      <c r="E144" s="787"/>
      <c r="F144" s="787"/>
      <c r="G144" s="791"/>
      <c r="H144" s="532">
        <f>SUM(D145:D147)</f>
        <v>3</v>
      </c>
      <c r="I144" s="532">
        <f>COUNT(D145:D147)*2</f>
        <v>6</v>
      </c>
      <c r="O144" s="103"/>
      <c r="P144" s="103"/>
      <c r="Q144" s="103"/>
    </row>
    <row r="145" spans="1:17" ht="30" x14ac:dyDescent="0.3">
      <c r="A145" s="175" t="s">
        <v>1393</v>
      </c>
      <c r="B145" s="101" t="s">
        <v>741</v>
      </c>
      <c r="C145" s="101" t="s">
        <v>747</v>
      </c>
      <c r="D145" s="100">
        <v>1</v>
      </c>
      <c r="E145" s="230" t="s">
        <v>388</v>
      </c>
      <c r="F145" s="161"/>
      <c r="G145" s="161"/>
      <c r="H145" s="532"/>
      <c r="I145" s="532"/>
      <c r="O145" s="103"/>
      <c r="P145" s="103"/>
      <c r="Q145" s="103"/>
    </row>
    <row r="146" spans="1:17" x14ac:dyDescent="0.3">
      <c r="A146" s="175"/>
      <c r="B146" s="101"/>
      <c r="C146" s="101" t="s">
        <v>746</v>
      </c>
      <c r="D146" s="100">
        <v>1</v>
      </c>
      <c r="E146" s="100" t="s">
        <v>388</v>
      </c>
      <c r="F146" s="161"/>
      <c r="G146" s="161"/>
      <c r="H146" s="532"/>
      <c r="I146" s="532"/>
      <c r="O146" s="103"/>
      <c r="P146" s="103"/>
      <c r="Q146" s="103"/>
    </row>
    <row r="147" spans="1:17" ht="30" x14ac:dyDescent="0.3">
      <c r="A147" s="175" t="s">
        <v>3807</v>
      </c>
      <c r="B147" s="101" t="s">
        <v>757</v>
      </c>
      <c r="C147" s="101" t="s">
        <v>2478</v>
      </c>
      <c r="D147" s="100">
        <v>1</v>
      </c>
      <c r="E147" s="100" t="s">
        <v>388</v>
      </c>
      <c r="F147" s="101" t="s">
        <v>2479</v>
      </c>
      <c r="G147" s="161"/>
      <c r="H147" s="532"/>
      <c r="I147" s="532"/>
      <c r="O147" s="103"/>
      <c r="P147" s="103"/>
      <c r="Q147" s="103"/>
    </row>
    <row r="148" spans="1:17" x14ac:dyDescent="0.3">
      <c r="A148" s="175" t="s">
        <v>86</v>
      </c>
      <c r="B148" s="768" t="s">
        <v>85</v>
      </c>
      <c r="C148" s="787"/>
      <c r="D148" s="787"/>
      <c r="E148" s="787"/>
      <c r="F148" s="787"/>
      <c r="G148" s="791"/>
      <c r="H148" s="532">
        <f>SUM(D149:D160)</f>
        <v>12</v>
      </c>
      <c r="I148" s="532">
        <f>COUNT(D149:D160)*2</f>
        <v>24</v>
      </c>
      <c r="O148" s="103"/>
      <c r="P148" s="103"/>
      <c r="Q148" s="103"/>
    </row>
    <row r="149" spans="1:17" ht="90" x14ac:dyDescent="0.3">
      <c r="A149" s="175" t="s">
        <v>3808</v>
      </c>
      <c r="B149" s="101" t="s">
        <v>767</v>
      </c>
      <c r="C149" s="101" t="s">
        <v>2480</v>
      </c>
      <c r="D149" s="100">
        <v>1</v>
      </c>
      <c r="E149" s="100" t="s">
        <v>235</v>
      </c>
      <c r="F149" s="101" t="s">
        <v>2481</v>
      </c>
      <c r="G149" s="161"/>
      <c r="H149" s="532"/>
      <c r="I149" s="532"/>
      <c r="O149" s="103"/>
      <c r="P149" s="103"/>
      <c r="Q149" s="103"/>
    </row>
    <row r="150" spans="1:17" ht="30" x14ac:dyDescent="0.3">
      <c r="A150" s="175"/>
      <c r="B150" s="101"/>
      <c r="C150" s="101" t="s">
        <v>2482</v>
      </c>
      <c r="D150" s="100">
        <v>1</v>
      </c>
      <c r="E150" s="100" t="s">
        <v>247</v>
      </c>
      <c r="F150" s="101"/>
      <c r="G150" s="161"/>
      <c r="H150" s="532"/>
      <c r="I150" s="532"/>
      <c r="O150" s="103"/>
      <c r="P150" s="103"/>
      <c r="Q150" s="103"/>
    </row>
    <row r="151" spans="1:17" ht="30" x14ac:dyDescent="0.3">
      <c r="A151" s="175"/>
      <c r="B151" s="101"/>
      <c r="C151" s="101" t="s">
        <v>2483</v>
      </c>
      <c r="D151" s="100">
        <v>1</v>
      </c>
      <c r="E151" s="100" t="s">
        <v>247</v>
      </c>
      <c r="F151" s="101"/>
      <c r="G151" s="161"/>
      <c r="H151" s="532"/>
      <c r="I151" s="532"/>
      <c r="O151" s="103"/>
      <c r="P151" s="103"/>
      <c r="Q151" s="103"/>
    </row>
    <row r="152" spans="1:17" ht="30" x14ac:dyDescent="0.3">
      <c r="A152" s="175"/>
      <c r="B152" s="101"/>
      <c r="C152" s="101" t="s">
        <v>2484</v>
      </c>
      <c r="D152" s="100">
        <v>1</v>
      </c>
      <c r="E152" s="100" t="s">
        <v>235</v>
      </c>
      <c r="F152" s="101"/>
      <c r="G152" s="161"/>
      <c r="H152" s="532"/>
      <c r="I152" s="532"/>
      <c r="O152" s="103"/>
      <c r="P152" s="103"/>
      <c r="Q152" s="103"/>
    </row>
    <row r="153" spans="1:17" ht="30" x14ac:dyDescent="0.3">
      <c r="A153" s="175"/>
      <c r="B153" s="101"/>
      <c r="C153" s="101" t="s">
        <v>2485</v>
      </c>
      <c r="D153" s="100">
        <v>1</v>
      </c>
      <c r="E153" s="100" t="s">
        <v>247</v>
      </c>
      <c r="F153" s="101"/>
      <c r="G153" s="161"/>
      <c r="H153" s="532"/>
      <c r="I153" s="532"/>
      <c r="O153" s="103"/>
      <c r="P153" s="103"/>
      <c r="Q153" s="103"/>
    </row>
    <row r="154" spans="1:17" x14ac:dyDescent="0.3">
      <c r="A154" s="175"/>
      <c r="B154" s="101"/>
      <c r="C154" s="101" t="s">
        <v>2486</v>
      </c>
      <c r="D154" s="100">
        <v>1</v>
      </c>
      <c r="E154" s="100" t="s">
        <v>247</v>
      </c>
      <c r="F154" s="101"/>
      <c r="G154" s="161"/>
      <c r="H154" s="532"/>
      <c r="I154" s="532"/>
      <c r="O154" s="103"/>
      <c r="P154" s="103"/>
      <c r="Q154" s="103"/>
    </row>
    <row r="155" spans="1:17" ht="30" x14ac:dyDescent="0.3">
      <c r="A155" s="175"/>
      <c r="B155" s="101"/>
      <c r="C155" s="101" t="s">
        <v>2487</v>
      </c>
      <c r="D155" s="100">
        <v>1</v>
      </c>
      <c r="E155" s="100" t="s">
        <v>247</v>
      </c>
      <c r="F155" s="101"/>
      <c r="G155" s="161"/>
      <c r="H155" s="532"/>
      <c r="I155" s="532"/>
      <c r="O155" s="103"/>
      <c r="P155" s="103"/>
      <c r="Q155" s="103"/>
    </row>
    <row r="156" spans="1:17" ht="30" x14ac:dyDescent="0.3">
      <c r="A156" s="175" t="s">
        <v>3809</v>
      </c>
      <c r="B156" s="101" t="s">
        <v>2277</v>
      </c>
      <c r="C156" s="101" t="s">
        <v>2488</v>
      </c>
      <c r="D156" s="100">
        <v>1</v>
      </c>
      <c r="E156" s="100" t="s">
        <v>243</v>
      </c>
      <c r="F156" s="161"/>
      <c r="G156" s="161"/>
      <c r="H156" s="532"/>
      <c r="I156" s="532"/>
      <c r="O156" s="103"/>
      <c r="P156" s="103"/>
      <c r="Q156" s="103"/>
    </row>
    <row r="157" spans="1:17" ht="30" x14ac:dyDescent="0.3">
      <c r="A157" s="175"/>
      <c r="B157" s="101"/>
      <c r="C157" s="385" t="s">
        <v>2489</v>
      </c>
      <c r="D157" s="100">
        <v>1</v>
      </c>
      <c r="E157" s="100" t="s">
        <v>247</v>
      </c>
      <c r="F157" s="161"/>
      <c r="G157" s="161"/>
      <c r="H157" s="532"/>
      <c r="I157" s="532"/>
      <c r="O157" s="103"/>
      <c r="P157" s="103"/>
      <c r="Q157" s="103"/>
    </row>
    <row r="158" spans="1:17" ht="30" x14ac:dyDescent="0.3">
      <c r="A158" s="175"/>
      <c r="B158" s="101"/>
      <c r="C158" s="101" t="s">
        <v>2490</v>
      </c>
      <c r="D158" s="100">
        <v>1</v>
      </c>
      <c r="E158" s="100" t="s">
        <v>243</v>
      </c>
      <c r="F158" s="161"/>
      <c r="G158" s="161"/>
      <c r="H158" s="532"/>
      <c r="I158" s="532"/>
      <c r="O158" s="103"/>
      <c r="P158" s="103"/>
      <c r="Q158" s="103"/>
    </row>
    <row r="159" spans="1:17" ht="30" x14ac:dyDescent="0.3">
      <c r="A159" s="175" t="s">
        <v>3810</v>
      </c>
      <c r="B159" s="101" t="s">
        <v>770</v>
      </c>
      <c r="C159" s="101" t="s">
        <v>2491</v>
      </c>
      <c r="D159" s="100">
        <v>1</v>
      </c>
      <c r="E159" s="100" t="s">
        <v>235</v>
      </c>
      <c r="F159" s="161"/>
      <c r="G159" s="161"/>
      <c r="H159" s="532"/>
      <c r="I159" s="532"/>
      <c r="O159" s="103"/>
      <c r="P159" s="103"/>
      <c r="Q159" s="103"/>
    </row>
    <row r="160" spans="1:17" ht="30" x14ac:dyDescent="0.3">
      <c r="A160" s="175"/>
      <c r="B160" s="101"/>
      <c r="C160" s="101" t="s">
        <v>2492</v>
      </c>
      <c r="D160" s="100">
        <v>1</v>
      </c>
      <c r="E160" s="100" t="s">
        <v>235</v>
      </c>
      <c r="F160" s="161"/>
      <c r="G160" s="161"/>
      <c r="H160" s="532"/>
      <c r="I160" s="532"/>
      <c r="O160" s="103"/>
      <c r="P160" s="103"/>
      <c r="Q160" s="103"/>
    </row>
    <row r="161" spans="1:17" x14ac:dyDescent="0.3">
      <c r="A161" s="386"/>
      <c r="B161" s="788" t="s">
        <v>795</v>
      </c>
      <c r="C161" s="789"/>
      <c r="D161" s="789"/>
      <c r="E161" s="789"/>
      <c r="F161" s="789"/>
      <c r="G161" s="792"/>
      <c r="H161" s="532">
        <f t="shared" ref="H161:I161" si="2">H162+H165+H173+H178</f>
        <v>19</v>
      </c>
      <c r="I161" s="532">
        <f t="shared" si="2"/>
        <v>38</v>
      </c>
      <c r="O161" s="103"/>
      <c r="P161" s="103"/>
      <c r="Q161" s="103"/>
    </row>
    <row r="162" spans="1:17" x14ac:dyDescent="0.3">
      <c r="A162" s="386" t="s">
        <v>108</v>
      </c>
      <c r="B162" s="768" t="s">
        <v>797</v>
      </c>
      <c r="C162" s="787"/>
      <c r="D162" s="787"/>
      <c r="E162" s="787"/>
      <c r="F162" s="787"/>
      <c r="G162" s="791"/>
      <c r="H162" s="532">
        <f>SUM(D163:D164)</f>
        <v>2</v>
      </c>
      <c r="I162" s="532">
        <f>COUNT(D163:D164)*2</f>
        <v>4</v>
      </c>
      <c r="O162" s="103"/>
      <c r="P162" s="103"/>
      <c r="Q162" s="103"/>
    </row>
    <row r="163" spans="1:17" ht="45" x14ac:dyDescent="0.3">
      <c r="A163" s="387" t="s">
        <v>1552</v>
      </c>
      <c r="B163" s="101" t="s">
        <v>799</v>
      </c>
      <c r="C163" s="101" t="s">
        <v>2129</v>
      </c>
      <c r="D163" s="100">
        <v>1</v>
      </c>
      <c r="E163" s="100" t="s">
        <v>388</v>
      </c>
      <c r="F163" s="99" t="s">
        <v>1553</v>
      </c>
      <c r="G163" s="160"/>
      <c r="H163" s="532"/>
      <c r="I163" s="532"/>
      <c r="O163" s="103"/>
      <c r="P163" s="103"/>
      <c r="Q163" s="103"/>
    </row>
    <row r="164" spans="1:17" ht="30" x14ac:dyDescent="0.3">
      <c r="A164" s="387"/>
      <c r="B164" s="101"/>
      <c r="C164" s="101" t="s">
        <v>1554</v>
      </c>
      <c r="D164" s="100">
        <v>1</v>
      </c>
      <c r="E164" s="100" t="s">
        <v>388</v>
      </c>
      <c r="F164" s="99" t="s">
        <v>2493</v>
      </c>
      <c r="G164" s="160"/>
      <c r="H164" s="532"/>
      <c r="I164" s="532"/>
      <c r="O164" s="103"/>
      <c r="P164" s="103"/>
      <c r="Q164" s="103"/>
    </row>
    <row r="165" spans="1:17" x14ac:dyDescent="0.3">
      <c r="A165" s="387" t="s">
        <v>109</v>
      </c>
      <c r="B165" s="768" t="s">
        <v>811</v>
      </c>
      <c r="C165" s="787"/>
      <c r="D165" s="787"/>
      <c r="E165" s="787"/>
      <c r="F165" s="787"/>
      <c r="G165" s="791"/>
      <c r="H165" s="532">
        <f>SUM(D166:D172)</f>
        <v>7</v>
      </c>
      <c r="I165" s="532">
        <f>COUNT(D166:D172)*2</f>
        <v>14</v>
      </c>
      <c r="O165" s="103"/>
      <c r="P165" s="103"/>
      <c r="Q165" s="103"/>
    </row>
    <row r="166" spans="1:17" ht="30" x14ac:dyDescent="0.3">
      <c r="A166" s="387" t="s">
        <v>1557</v>
      </c>
      <c r="B166" s="101" t="s">
        <v>813</v>
      </c>
      <c r="C166" s="101" t="s">
        <v>814</v>
      </c>
      <c r="D166" s="100">
        <v>1</v>
      </c>
      <c r="E166" s="100" t="s">
        <v>218</v>
      </c>
      <c r="F166" s="99" t="s">
        <v>1558</v>
      </c>
      <c r="G166" s="160"/>
      <c r="H166" s="532"/>
      <c r="I166" s="532"/>
      <c r="O166" s="103"/>
      <c r="P166" s="103"/>
      <c r="Q166" s="103"/>
    </row>
    <row r="167" spans="1:17" x14ac:dyDescent="0.3">
      <c r="A167" s="387"/>
      <c r="B167" s="101"/>
      <c r="C167" s="101" t="s">
        <v>815</v>
      </c>
      <c r="D167" s="100">
        <v>1</v>
      </c>
      <c r="E167" s="100" t="s">
        <v>245</v>
      </c>
      <c r="F167" s="99" t="s">
        <v>2494</v>
      </c>
      <c r="G167" s="160"/>
      <c r="H167" s="532"/>
      <c r="I167" s="532"/>
      <c r="O167" s="103"/>
      <c r="P167" s="103"/>
      <c r="Q167" s="103"/>
    </row>
    <row r="168" spans="1:17" ht="30" x14ac:dyDescent="0.3">
      <c r="A168" s="387"/>
      <c r="B168" s="101"/>
      <c r="C168" s="101" t="s">
        <v>817</v>
      </c>
      <c r="D168" s="100">
        <v>1</v>
      </c>
      <c r="E168" s="100" t="s">
        <v>245</v>
      </c>
      <c r="F168" s="99" t="s">
        <v>818</v>
      </c>
      <c r="G168" s="160"/>
      <c r="H168" s="532"/>
      <c r="I168" s="532"/>
      <c r="O168" s="103"/>
      <c r="P168" s="103"/>
      <c r="Q168" s="103"/>
    </row>
    <row r="169" spans="1:17" x14ac:dyDescent="0.3">
      <c r="A169" s="387"/>
      <c r="B169" s="101"/>
      <c r="C169" s="101" t="s">
        <v>819</v>
      </c>
      <c r="D169" s="100">
        <v>1</v>
      </c>
      <c r="E169" s="100" t="s">
        <v>245</v>
      </c>
      <c r="F169" s="99" t="s">
        <v>1560</v>
      </c>
      <c r="G169" s="160"/>
      <c r="H169" s="532"/>
      <c r="I169" s="532"/>
      <c r="O169" s="103"/>
      <c r="P169" s="103"/>
      <c r="Q169" s="103"/>
    </row>
    <row r="170" spans="1:17" ht="30" x14ac:dyDescent="0.3">
      <c r="A170" s="387"/>
      <c r="B170" s="101"/>
      <c r="C170" s="101" t="s">
        <v>821</v>
      </c>
      <c r="D170" s="100">
        <v>1</v>
      </c>
      <c r="E170" s="100" t="s">
        <v>218</v>
      </c>
      <c r="F170" s="99" t="s">
        <v>822</v>
      </c>
      <c r="G170" s="160"/>
      <c r="H170" s="532"/>
      <c r="I170" s="532"/>
      <c r="O170" s="103"/>
      <c r="P170" s="103"/>
      <c r="Q170" s="103"/>
    </row>
    <row r="171" spans="1:17" ht="30" x14ac:dyDescent="0.3">
      <c r="A171" s="387" t="s">
        <v>1561</v>
      </c>
      <c r="B171" s="101" t="s">
        <v>824</v>
      </c>
      <c r="C171" s="101" t="s">
        <v>825</v>
      </c>
      <c r="D171" s="100">
        <v>1</v>
      </c>
      <c r="E171" s="100" t="s">
        <v>188</v>
      </c>
      <c r="F171" s="99" t="s">
        <v>1797</v>
      </c>
      <c r="G171" s="160"/>
      <c r="H171" s="532"/>
      <c r="I171" s="532"/>
      <c r="O171" s="103"/>
      <c r="P171" s="103"/>
      <c r="Q171" s="103"/>
    </row>
    <row r="172" spans="1:17" x14ac:dyDescent="0.3">
      <c r="A172" s="387"/>
      <c r="B172" s="101"/>
      <c r="C172" s="101" t="s">
        <v>2495</v>
      </c>
      <c r="D172" s="100">
        <v>1</v>
      </c>
      <c r="E172" s="100" t="s">
        <v>283</v>
      </c>
      <c r="F172" s="160"/>
      <c r="G172" s="160"/>
      <c r="H172" s="532"/>
      <c r="I172" s="532"/>
      <c r="O172" s="103"/>
      <c r="P172" s="103"/>
      <c r="Q172" s="103"/>
    </row>
    <row r="173" spans="1:17" x14ac:dyDescent="0.3">
      <c r="A173" s="388" t="s">
        <v>114</v>
      </c>
      <c r="B173" s="768" t="s">
        <v>869</v>
      </c>
      <c r="C173" s="787"/>
      <c r="D173" s="787"/>
      <c r="E173" s="787"/>
      <c r="F173" s="787"/>
      <c r="G173" s="791"/>
      <c r="H173" s="532">
        <f>SUM(D174:D177)</f>
        <v>4</v>
      </c>
      <c r="I173" s="532">
        <f>COUNT(D174:D177)*2</f>
        <v>8</v>
      </c>
      <c r="O173" s="103"/>
      <c r="P173" s="103"/>
      <c r="Q173" s="103"/>
    </row>
    <row r="174" spans="1:17" ht="45" x14ac:dyDescent="0.3">
      <c r="A174" s="387" t="s">
        <v>1577</v>
      </c>
      <c r="B174" s="99" t="s">
        <v>874</v>
      </c>
      <c r="C174" s="101" t="s">
        <v>877</v>
      </c>
      <c r="D174" s="100">
        <v>1</v>
      </c>
      <c r="E174" s="100" t="s">
        <v>245</v>
      </c>
      <c r="F174" s="99" t="s">
        <v>878</v>
      </c>
      <c r="G174" s="160"/>
      <c r="H174" s="532"/>
      <c r="I174" s="532"/>
      <c r="O174" s="103"/>
      <c r="P174" s="103"/>
      <c r="Q174" s="103"/>
    </row>
    <row r="175" spans="1:17" ht="45" x14ac:dyDescent="0.3">
      <c r="A175" s="387" t="s">
        <v>1579</v>
      </c>
      <c r="B175" s="99" t="s">
        <v>880</v>
      </c>
      <c r="C175" s="101" t="s">
        <v>1580</v>
      </c>
      <c r="D175" s="100">
        <v>1</v>
      </c>
      <c r="E175" s="100" t="s">
        <v>388</v>
      </c>
      <c r="F175" s="160"/>
      <c r="G175" s="160"/>
      <c r="H175" s="532"/>
      <c r="I175" s="532"/>
      <c r="O175" s="103"/>
      <c r="P175" s="103"/>
      <c r="Q175" s="103"/>
    </row>
    <row r="176" spans="1:17" x14ac:dyDescent="0.3">
      <c r="A176" s="387"/>
      <c r="B176" s="99"/>
      <c r="C176" s="101" t="s">
        <v>1582</v>
      </c>
      <c r="D176" s="100">
        <v>1</v>
      </c>
      <c r="E176" s="100" t="s">
        <v>388</v>
      </c>
      <c r="F176" s="160"/>
      <c r="G176" s="160"/>
      <c r="H176" s="532"/>
      <c r="I176" s="532"/>
      <c r="O176" s="103"/>
      <c r="P176" s="103"/>
      <c r="Q176" s="103"/>
    </row>
    <row r="177" spans="1:17" ht="30" x14ac:dyDescent="0.3">
      <c r="A177" s="387"/>
      <c r="B177" s="99"/>
      <c r="C177" s="101" t="s">
        <v>884</v>
      </c>
      <c r="D177" s="100">
        <v>1</v>
      </c>
      <c r="E177" s="100" t="s">
        <v>245</v>
      </c>
      <c r="F177" s="99" t="s">
        <v>885</v>
      </c>
      <c r="G177" s="160"/>
      <c r="H177" s="532"/>
      <c r="I177" s="532"/>
      <c r="O177" s="103"/>
      <c r="P177" s="103"/>
      <c r="Q177" s="103"/>
    </row>
    <row r="178" spans="1:17" x14ac:dyDescent="0.3">
      <c r="A178" s="175" t="s">
        <v>116</v>
      </c>
      <c r="B178" s="768" t="s">
        <v>893</v>
      </c>
      <c r="C178" s="787"/>
      <c r="D178" s="787"/>
      <c r="E178" s="787"/>
      <c r="F178" s="787"/>
      <c r="G178" s="791"/>
      <c r="H178" s="532">
        <f>SUM(D179:D184)</f>
        <v>6</v>
      </c>
      <c r="I178" s="532">
        <f>COUNT(D179:D184)*2</f>
        <v>12</v>
      </c>
      <c r="O178" s="103"/>
      <c r="P178" s="103"/>
      <c r="Q178" s="103"/>
    </row>
    <row r="179" spans="1:17" ht="60" x14ac:dyDescent="0.3">
      <c r="A179" s="387" t="s">
        <v>1584</v>
      </c>
      <c r="B179" s="65" t="s">
        <v>1811</v>
      </c>
      <c r="C179" s="101" t="s">
        <v>895</v>
      </c>
      <c r="D179" s="100">
        <v>1</v>
      </c>
      <c r="E179" s="100" t="s">
        <v>218</v>
      </c>
      <c r="F179" s="160"/>
      <c r="G179" s="160"/>
      <c r="H179" s="532"/>
      <c r="I179" s="532"/>
      <c r="O179" s="103"/>
      <c r="P179" s="103"/>
      <c r="Q179" s="103"/>
    </row>
    <row r="180" spans="1:17" x14ac:dyDescent="0.3">
      <c r="A180" s="387"/>
      <c r="B180" s="99"/>
      <c r="C180" s="101" t="s">
        <v>896</v>
      </c>
      <c r="D180" s="100">
        <v>1</v>
      </c>
      <c r="E180" s="100" t="s">
        <v>218</v>
      </c>
      <c r="F180" s="160"/>
      <c r="G180" s="160"/>
      <c r="H180" s="532"/>
      <c r="I180" s="532"/>
      <c r="O180" s="103"/>
      <c r="P180" s="103"/>
      <c r="Q180" s="103"/>
    </row>
    <row r="181" spans="1:17" ht="30" x14ac:dyDescent="0.3">
      <c r="A181" s="387"/>
      <c r="B181" s="99"/>
      <c r="C181" s="101" t="s">
        <v>897</v>
      </c>
      <c r="D181" s="100">
        <v>1</v>
      </c>
      <c r="E181" s="100" t="s">
        <v>245</v>
      </c>
      <c r="F181" s="160"/>
      <c r="G181" s="160"/>
      <c r="H181" s="532"/>
      <c r="I181" s="532"/>
      <c r="O181" s="103"/>
      <c r="P181" s="103"/>
      <c r="Q181" s="103"/>
    </row>
    <row r="182" spans="1:17" ht="30" x14ac:dyDescent="0.3">
      <c r="A182" s="387"/>
      <c r="B182" s="99"/>
      <c r="C182" s="101" t="s">
        <v>898</v>
      </c>
      <c r="D182" s="100">
        <v>1</v>
      </c>
      <c r="E182" s="100" t="s">
        <v>218</v>
      </c>
      <c r="F182" s="160"/>
      <c r="G182" s="160"/>
      <c r="H182" s="532"/>
      <c r="I182" s="532"/>
      <c r="O182" s="103"/>
      <c r="P182" s="103"/>
      <c r="Q182" s="103"/>
    </row>
    <row r="183" spans="1:17" x14ac:dyDescent="0.3">
      <c r="A183" s="387"/>
      <c r="B183" s="99"/>
      <c r="C183" s="101" t="s">
        <v>899</v>
      </c>
      <c r="D183" s="100">
        <v>1</v>
      </c>
      <c r="E183" s="100" t="s">
        <v>218</v>
      </c>
      <c r="F183" s="160"/>
      <c r="G183" s="160"/>
      <c r="H183" s="532"/>
      <c r="I183" s="532"/>
      <c r="O183" s="103"/>
      <c r="P183" s="103"/>
      <c r="Q183" s="103"/>
    </row>
    <row r="184" spans="1:17" ht="30" x14ac:dyDescent="0.3">
      <c r="A184" s="387" t="s">
        <v>1589</v>
      </c>
      <c r="B184" s="99" t="s">
        <v>914</v>
      </c>
      <c r="C184" s="101" t="s">
        <v>2496</v>
      </c>
      <c r="D184" s="100">
        <v>1</v>
      </c>
      <c r="E184" s="203" t="s">
        <v>760</v>
      </c>
      <c r="F184" s="160"/>
      <c r="G184" s="160"/>
      <c r="H184" s="532"/>
      <c r="I184" s="532"/>
      <c r="O184" s="103"/>
      <c r="P184" s="103"/>
      <c r="Q184" s="103"/>
    </row>
    <row r="185" spans="1:17" x14ac:dyDescent="0.3">
      <c r="A185" s="374"/>
      <c r="B185" s="788" t="s">
        <v>1591</v>
      </c>
      <c r="C185" s="789"/>
      <c r="D185" s="789"/>
      <c r="E185" s="789"/>
      <c r="F185" s="789"/>
      <c r="G185" s="792"/>
      <c r="H185" s="532">
        <f>H186+H195+H211+H220+H225+H228+H215</f>
        <v>39</v>
      </c>
      <c r="I185" s="532">
        <f>I186+I195+I211+I220+I225+I228+I215</f>
        <v>78</v>
      </c>
      <c r="O185" s="103"/>
      <c r="P185" s="103"/>
      <c r="Q185" s="103"/>
    </row>
    <row r="186" spans="1:17" x14ac:dyDescent="0.3">
      <c r="A186" s="228" t="s">
        <v>123</v>
      </c>
      <c r="B186" s="661" t="s">
        <v>4556</v>
      </c>
      <c r="C186" s="643"/>
      <c r="D186" s="643"/>
      <c r="E186" s="643"/>
      <c r="F186" s="643"/>
      <c r="G186" s="644"/>
      <c r="H186" s="532">
        <f>SUM(D187:D194)</f>
        <v>8</v>
      </c>
      <c r="I186" s="532">
        <f>COUNT(D187:D194)*2</f>
        <v>16</v>
      </c>
      <c r="O186" s="103"/>
      <c r="P186" s="103"/>
      <c r="Q186" s="103"/>
    </row>
    <row r="187" spans="1:17" ht="45" x14ac:dyDescent="0.3">
      <c r="A187" s="155" t="s">
        <v>1600</v>
      </c>
      <c r="B187" s="99" t="s">
        <v>921</v>
      </c>
      <c r="C187" s="101" t="s">
        <v>4280</v>
      </c>
      <c r="D187" s="100">
        <v>1</v>
      </c>
      <c r="E187" s="100" t="s">
        <v>388</v>
      </c>
      <c r="F187" s="161"/>
      <c r="G187" s="158"/>
      <c r="H187" s="532"/>
      <c r="I187" s="532"/>
      <c r="O187" s="103"/>
      <c r="P187" s="103"/>
      <c r="Q187" s="103"/>
    </row>
    <row r="188" spans="1:17" ht="45" x14ac:dyDescent="0.3">
      <c r="A188" s="155"/>
      <c r="B188" s="99"/>
      <c r="C188" s="101" t="s">
        <v>4281</v>
      </c>
      <c r="D188" s="100">
        <v>1</v>
      </c>
      <c r="E188" s="100" t="s">
        <v>388</v>
      </c>
      <c r="F188" s="101" t="s">
        <v>4282</v>
      </c>
      <c r="G188" s="158"/>
      <c r="H188" s="532"/>
      <c r="I188" s="532"/>
      <c r="O188" s="103"/>
      <c r="P188" s="103"/>
      <c r="Q188" s="103"/>
    </row>
    <row r="189" spans="1:17" ht="30" x14ac:dyDescent="0.3">
      <c r="A189" s="201"/>
      <c r="B189" s="99"/>
      <c r="C189" s="99" t="s">
        <v>2305</v>
      </c>
      <c r="D189" s="100">
        <v>1</v>
      </c>
      <c r="E189" s="100" t="s">
        <v>563</v>
      </c>
      <c r="F189" s="101"/>
      <c r="G189" s="158"/>
      <c r="H189" s="532"/>
      <c r="I189" s="532"/>
      <c r="O189" s="103"/>
      <c r="P189" s="103"/>
      <c r="Q189" s="103"/>
    </row>
    <row r="190" spans="1:17" ht="45" x14ac:dyDescent="0.3">
      <c r="A190" s="201" t="s">
        <v>1603</v>
      </c>
      <c r="B190" s="101" t="s">
        <v>928</v>
      </c>
      <c r="C190" s="101" t="s">
        <v>4210</v>
      </c>
      <c r="D190" s="100">
        <v>1</v>
      </c>
      <c r="E190" s="100" t="s">
        <v>247</v>
      </c>
      <c r="F190" s="101" t="s">
        <v>4257</v>
      </c>
      <c r="G190" s="158"/>
      <c r="H190" s="532"/>
      <c r="I190" s="532"/>
      <c r="O190" s="103"/>
      <c r="P190" s="103"/>
      <c r="Q190" s="103"/>
    </row>
    <row r="191" spans="1:17" ht="30" x14ac:dyDescent="0.3">
      <c r="A191" s="201"/>
      <c r="B191" s="101"/>
      <c r="C191" s="99" t="s">
        <v>929</v>
      </c>
      <c r="D191" s="100">
        <v>1</v>
      </c>
      <c r="E191" s="100" t="s">
        <v>388</v>
      </c>
      <c r="F191" s="99" t="s">
        <v>930</v>
      </c>
      <c r="G191" s="229"/>
      <c r="H191" s="532"/>
      <c r="I191" s="532"/>
      <c r="O191" s="103"/>
      <c r="P191" s="103"/>
      <c r="Q191" s="103"/>
    </row>
    <row r="192" spans="1:17" ht="45" x14ac:dyDescent="0.3">
      <c r="A192" s="201"/>
      <c r="B192" s="101"/>
      <c r="C192" s="99" t="s">
        <v>4258</v>
      </c>
      <c r="D192" s="100">
        <v>1</v>
      </c>
      <c r="E192" s="100" t="s">
        <v>563</v>
      </c>
      <c r="F192" s="99" t="s">
        <v>4259</v>
      </c>
      <c r="G192" s="229"/>
      <c r="H192" s="532"/>
      <c r="I192" s="532"/>
      <c r="O192" s="103"/>
      <c r="P192" s="103"/>
      <c r="Q192" s="103"/>
    </row>
    <row r="193" spans="1:17" ht="45" x14ac:dyDescent="0.3">
      <c r="A193" s="201" t="s">
        <v>4213</v>
      </c>
      <c r="B193" s="101" t="s">
        <v>4260</v>
      </c>
      <c r="C193" s="99" t="s">
        <v>4261</v>
      </c>
      <c r="D193" s="100">
        <v>1</v>
      </c>
      <c r="E193" s="100" t="s">
        <v>563</v>
      </c>
      <c r="F193" s="99" t="s">
        <v>4217</v>
      </c>
      <c r="G193" s="229"/>
      <c r="H193" s="532"/>
      <c r="I193" s="532"/>
      <c r="O193" s="103"/>
      <c r="P193" s="103"/>
      <c r="Q193" s="103"/>
    </row>
    <row r="194" spans="1:17" ht="45" x14ac:dyDescent="0.3">
      <c r="A194" s="201" t="s">
        <v>4214</v>
      </c>
      <c r="B194" s="101" t="s">
        <v>4218</v>
      </c>
      <c r="C194" s="99" t="s">
        <v>4262</v>
      </c>
      <c r="D194" s="100">
        <v>1</v>
      </c>
      <c r="E194" s="100" t="s">
        <v>388</v>
      </c>
      <c r="F194" s="99" t="s">
        <v>4263</v>
      </c>
      <c r="G194" s="229"/>
      <c r="H194" s="532"/>
      <c r="I194" s="532"/>
      <c r="O194" s="103"/>
      <c r="P194" s="103"/>
      <c r="Q194" s="103"/>
    </row>
    <row r="195" spans="1:17" x14ac:dyDescent="0.3">
      <c r="A195" s="175" t="s">
        <v>124</v>
      </c>
      <c r="B195" s="768" t="s">
        <v>4560</v>
      </c>
      <c r="C195" s="787"/>
      <c r="D195" s="787"/>
      <c r="E195" s="787"/>
      <c r="F195" s="787"/>
      <c r="G195" s="791"/>
      <c r="H195" s="532">
        <f>SUM(D196:D210)</f>
        <v>15</v>
      </c>
      <c r="I195" s="532">
        <f>COUNT(D196:D210)*2</f>
        <v>30</v>
      </c>
      <c r="O195" s="103"/>
      <c r="P195" s="103"/>
      <c r="Q195" s="103"/>
    </row>
    <row r="196" spans="1:17" ht="30" x14ac:dyDescent="0.3">
      <c r="A196" s="175" t="s">
        <v>1604</v>
      </c>
      <c r="B196" s="99" t="s">
        <v>933</v>
      </c>
      <c r="C196" s="382" t="s">
        <v>934</v>
      </c>
      <c r="D196" s="100">
        <v>1</v>
      </c>
      <c r="E196" s="100" t="s">
        <v>563</v>
      </c>
      <c r="F196" s="161"/>
      <c r="G196" s="161"/>
      <c r="H196" s="532"/>
      <c r="I196" s="532"/>
      <c r="O196" s="103"/>
      <c r="P196" s="103"/>
      <c r="Q196" s="103"/>
    </row>
    <row r="197" spans="1:17" ht="30" x14ac:dyDescent="0.3">
      <c r="A197" s="175"/>
      <c r="B197" s="99"/>
      <c r="C197" s="101" t="s">
        <v>935</v>
      </c>
      <c r="D197" s="100">
        <v>1</v>
      </c>
      <c r="E197" s="100" t="s">
        <v>243</v>
      </c>
      <c r="F197" s="161"/>
      <c r="G197" s="161"/>
      <c r="H197" s="532"/>
      <c r="I197" s="532"/>
      <c r="O197" s="103"/>
      <c r="P197" s="103"/>
      <c r="Q197" s="103"/>
    </row>
    <row r="198" spans="1:17" ht="45" x14ac:dyDescent="0.3">
      <c r="A198" s="175" t="s">
        <v>1605</v>
      </c>
      <c r="B198" s="99" t="s">
        <v>937</v>
      </c>
      <c r="C198" s="101" t="s">
        <v>2498</v>
      </c>
      <c r="D198" s="100">
        <v>1</v>
      </c>
      <c r="E198" s="100" t="s">
        <v>563</v>
      </c>
      <c r="F198" s="101"/>
      <c r="G198" s="161"/>
      <c r="H198" s="532"/>
      <c r="I198" s="532"/>
      <c r="O198" s="103"/>
      <c r="P198" s="103"/>
      <c r="Q198" s="103"/>
    </row>
    <row r="199" spans="1:17" ht="30" x14ac:dyDescent="0.3">
      <c r="A199" s="175"/>
      <c r="B199" s="99"/>
      <c r="C199" s="101" t="s">
        <v>2499</v>
      </c>
      <c r="D199" s="100">
        <v>1</v>
      </c>
      <c r="E199" s="100" t="s">
        <v>563</v>
      </c>
      <c r="F199" s="101"/>
      <c r="G199" s="161"/>
      <c r="H199" s="532"/>
      <c r="I199" s="532"/>
      <c r="O199" s="103"/>
      <c r="P199" s="103"/>
      <c r="Q199" s="103"/>
    </row>
    <row r="200" spans="1:17" ht="30" x14ac:dyDescent="0.3">
      <c r="A200" s="175"/>
      <c r="B200" s="99"/>
      <c r="C200" s="101" t="s">
        <v>2500</v>
      </c>
      <c r="D200" s="100">
        <v>1</v>
      </c>
      <c r="E200" s="100" t="s">
        <v>563</v>
      </c>
      <c r="F200" s="101"/>
      <c r="G200" s="161"/>
      <c r="H200" s="532"/>
      <c r="I200" s="532"/>
      <c r="O200" s="103"/>
      <c r="P200" s="103"/>
      <c r="Q200" s="103"/>
    </row>
    <row r="201" spans="1:17" ht="30" x14ac:dyDescent="0.3">
      <c r="A201" s="175"/>
      <c r="B201" s="99"/>
      <c r="C201" s="101" t="s">
        <v>2501</v>
      </c>
      <c r="D201" s="100">
        <v>1</v>
      </c>
      <c r="E201" s="100" t="s">
        <v>563</v>
      </c>
      <c r="F201" s="101"/>
      <c r="G201" s="161"/>
      <c r="H201" s="532"/>
      <c r="I201" s="532"/>
      <c r="O201" s="103"/>
      <c r="P201" s="103"/>
      <c r="Q201" s="103"/>
    </row>
    <row r="202" spans="1:17" ht="30" x14ac:dyDescent="0.3">
      <c r="A202" s="175"/>
      <c r="B202" s="99"/>
      <c r="C202" s="101" t="s">
        <v>2502</v>
      </c>
      <c r="D202" s="100">
        <v>1</v>
      </c>
      <c r="E202" s="100" t="s">
        <v>563</v>
      </c>
      <c r="F202" s="101"/>
      <c r="G202" s="161"/>
      <c r="H202" s="532"/>
      <c r="I202" s="532"/>
      <c r="O202" s="103"/>
      <c r="P202" s="103"/>
      <c r="Q202" s="103"/>
    </row>
    <row r="203" spans="1:17" ht="30" x14ac:dyDescent="0.3">
      <c r="A203" s="175"/>
      <c r="B203" s="99"/>
      <c r="C203" s="99" t="s">
        <v>2503</v>
      </c>
      <c r="D203" s="100">
        <v>1</v>
      </c>
      <c r="E203" s="100" t="s">
        <v>563</v>
      </c>
      <c r="F203" s="101"/>
      <c r="G203" s="161"/>
      <c r="H203" s="532"/>
      <c r="I203" s="532"/>
      <c r="O203" s="103"/>
      <c r="P203" s="103"/>
      <c r="Q203" s="103"/>
    </row>
    <row r="204" spans="1:17" ht="45" x14ac:dyDescent="0.3">
      <c r="A204" s="175"/>
      <c r="B204" s="99"/>
      <c r="C204" s="101" t="s">
        <v>2504</v>
      </c>
      <c r="D204" s="100">
        <v>1</v>
      </c>
      <c r="E204" s="100" t="s">
        <v>563</v>
      </c>
      <c r="F204" s="101"/>
      <c r="G204" s="161"/>
      <c r="H204" s="532"/>
      <c r="I204" s="532"/>
      <c r="O204" s="103"/>
      <c r="P204" s="103"/>
      <c r="Q204" s="103"/>
    </row>
    <row r="205" spans="1:17" ht="30" x14ac:dyDescent="0.3">
      <c r="A205" s="175"/>
      <c r="B205" s="99"/>
      <c r="C205" s="101" t="s">
        <v>2505</v>
      </c>
      <c r="D205" s="100">
        <v>1</v>
      </c>
      <c r="E205" s="100" t="s">
        <v>563</v>
      </c>
      <c r="F205" s="101"/>
      <c r="G205" s="161"/>
      <c r="H205" s="532"/>
      <c r="I205" s="532"/>
      <c r="O205" s="103"/>
      <c r="P205" s="103"/>
      <c r="Q205" s="103"/>
    </row>
    <row r="206" spans="1:17" ht="30" x14ac:dyDescent="0.3">
      <c r="A206" s="175"/>
      <c r="B206" s="99"/>
      <c r="C206" s="101" t="s">
        <v>2506</v>
      </c>
      <c r="D206" s="100">
        <v>1</v>
      </c>
      <c r="E206" s="100" t="s">
        <v>563</v>
      </c>
      <c r="F206" s="101"/>
      <c r="G206" s="161"/>
      <c r="H206" s="532"/>
      <c r="I206" s="532"/>
      <c r="O206" s="103"/>
      <c r="P206" s="103"/>
      <c r="Q206" s="103"/>
    </row>
    <row r="207" spans="1:17" ht="30" x14ac:dyDescent="0.3">
      <c r="A207" s="175"/>
      <c r="B207" s="99"/>
      <c r="C207" s="101" t="s">
        <v>2507</v>
      </c>
      <c r="D207" s="100">
        <v>1</v>
      </c>
      <c r="E207" s="100" t="s">
        <v>563</v>
      </c>
      <c r="F207" s="101"/>
      <c r="G207" s="161"/>
      <c r="H207" s="532"/>
      <c r="I207" s="532"/>
      <c r="O207" s="103"/>
      <c r="P207" s="103"/>
      <c r="Q207" s="103"/>
    </row>
    <row r="208" spans="1:17" ht="30" x14ac:dyDescent="0.3">
      <c r="A208" s="175"/>
      <c r="B208" s="99"/>
      <c r="C208" s="382" t="s">
        <v>2508</v>
      </c>
      <c r="D208" s="100">
        <v>1</v>
      </c>
      <c r="E208" s="100" t="s">
        <v>563</v>
      </c>
      <c r="F208" s="101"/>
      <c r="G208" s="161"/>
      <c r="H208" s="532"/>
      <c r="I208" s="532"/>
      <c r="O208" s="103"/>
      <c r="P208" s="103"/>
      <c r="Q208" s="103"/>
    </row>
    <row r="209" spans="1:17" ht="30" x14ac:dyDescent="0.3">
      <c r="A209" s="175" t="s">
        <v>1617</v>
      </c>
      <c r="B209" s="99" t="s">
        <v>951</v>
      </c>
      <c r="C209" s="99" t="s">
        <v>952</v>
      </c>
      <c r="D209" s="100">
        <v>1</v>
      </c>
      <c r="E209" s="100" t="s">
        <v>388</v>
      </c>
      <c r="F209" s="233"/>
      <c r="G209" s="161"/>
      <c r="H209" s="532"/>
      <c r="I209" s="532"/>
      <c r="O209" s="103"/>
      <c r="P209" s="103"/>
      <c r="Q209" s="103"/>
    </row>
    <row r="210" spans="1:17" ht="30" x14ac:dyDescent="0.3">
      <c r="A210" s="175" t="s">
        <v>1619</v>
      </c>
      <c r="B210" s="99" t="s">
        <v>954</v>
      </c>
      <c r="C210" s="101" t="s">
        <v>2509</v>
      </c>
      <c r="D210" s="100">
        <v>1</v>
      </c>
      <c r="E210" s="100" t="s">
        <v>218</v>
      </c>
      <c r="F210" s="196" t="s">
        <v>2510</v>
      </c>
      <c r="G210" s="161"/>
      <c r="H210" s="532"/>
      <c r="I210" s="532"/>
      <c r="O210" s="103"/>
      <c r="P210" s="103"/>
      <c r="Q210" s="103"/>
    </row>
    <row r="211" spans="1:17" x14ac:dyDescent="0.3">
      <c r="A211" s="389" t="s">
        <v>125</v>
      </c>
      <c r="B211" s="800" t="s">
        <v>4083</v>
      </c>
      <c r="C211" s="800"/>
      <c r="D211" s="800"/>
      <c r="E211" s="800"/>
      <c r="F211" s="800"/>
      <c r="G211" s="800"/>
      <c r="H211" s="532">
        <f>SUM(D212:D214)</f>
        <v>3</v>
      </c>
      <c r="I211" s="532">
        <f>COUNT(D212:D214)*2</f>
        <v>6</v>
      </c>
      <c r="O211" s="103"/>
      <c r="P211" s="103"/>
      <c r="Q211" s="103"/>
    </row>
    <row r="212" spans="1:17" x14ac:dyDescent="0.3">
      <c r="A212" s="389" t="s">
        <v>1621</v>
      </c>
      <c r="B212" s="82" t="s">
        <v>4084</v>
      </c>
      <c r="C212" s="99" t="s">
        <v>3984</v>
      </c>
      <c r="D212" s="100">
        <v>1</v>
      </c>
      <c r="E212" s="100" t="s">
        <v>388</v>
      </c>
      <c r="F212" s="86"/>
      <c r="G212" s="390"/>
      <c r="H212" s="532"/>
      <c r="I212" s="532"/>
      <c r="O212" s="103"/>
      <c r="P212" s="103"/>
      <c r="Q212" s="103"/>
    </row>
    <row r="213" spans="1:17" ht="45" x14ac:dyDescent="0.3">
      <c r="A213" s="389" t="s">
        <v>1624</v>
      </c>
      <c r="B213" s="82" t="s">
        <v>4073</v>
      </c>
      <c r="C213" s="99" t="s">
        <v>3987</v>
      </c>
      <c r="D213" s="100">
        <v>1</v>
      </c>
      <c r="E213" s="100" t="s">
        <v>388</v>
      </c>
      <c r="F213" s="86"/>
      <c r="G213" s="390"/>
      <c r="H213" s="532"/>
      <c r="I213" s="532"/>
      <c r="O213" s="103"/>
      <c r="P213" s="103"/>
      <c r="Q213" s="103"/>
    </row>
    <row r="214" spans="1:17" ht="30" x14ac:dyDescent="0.3">
      <c r="A214" s="389" t="s">
        <v>1626</v>
      </c>
      <c r="B214" s="82" t="s">
        <v>4048</v>
      </c>
      <c r="C214" s="101" t="s">
        <v>4161</v>
      </c>
      <c r="D214" s="100">
        <v>1</v>
      </c>
      <c r="E214" s="100" t="s">
        <v>388</v>
      </c>
      <c r="F214" s="86"/>
      <c r="G214" s="390"/>
      <c r="H214" s="532"/>
      <c r="I214" s="532"/>
      <c r="O214" s="103"/>
      <c r="P214" s="103"/>
      <c r="Q214" s="103"/>
    </row>
    <row r="215" spans="1:17" x14ac:dyDescent="0.3">
      <c r="A215" s="411" t="s">
        <v>126</v>
      </c>
      <c r="B215" s="678" t="s">
        <v>4446</v>
      </c>
      <c r="C215" s="679"/>
      <c r="D215" s="679"/>
      <c r="E215" s="679"/>
      <c r="F215" s="679"/>
      <c r="G215" s="680"/>
      <c r="H215" s="532">
        <f>SUM(D216:D219)</f>
        <v>4</v>
      </c>
      <c r="I215" s="532">
        <f>COUNT(D216:D219)*2</f>
        <v>8</v>
      </c>
      <c r="O215" s="103"/>
      <c r="P215" s="103"/>
      <c r="Q215" s="103"/>
    </row>
    <row r="216" spans="1:17" ht="43.5" x14ac:dyDescent="0.3">
      <c r="A216" s="412" t="s">
        <v>3992</v>
      </c>
      <c r="B216" s="413" t="s">
        <v>1622</v>
      </c>
      <c r="C216" s="414" t="s">
        <v>1623</v>
      </c>
      <c r="D216" s="415">
        <v>1</v>
      </c>
      <c r="E216" s="415" t="s">
        <v>247</v>
      </c>
      <c r="F216" s="414" t="s">
        <v>4450</v>
      </c>
      <c r="G216" s="416"/>
      <c r="H216" s="532"/>
      <c r="I216" s="532"/>
      <c r="O216" s="103"/>
      <c r="P216" s="103"/>
      <c r="Q216" s="103"/>
    </row>
    <row r="217" spans="1:17" ht="46.5" x14ac:dyDescent="0.3">
      <c r="A217" s="412" t="s">
        <v>1633</v>
      </c>
      <c r="B217" s="419" t="s">
        <v>1627</v>
      </c>
      <c r="C217" s="420" t="s">
        <v>1628</v>
      </c>
      <c r="D217" s="415">
        <v>1</v>
      </c>
      <c r="E217" s="415" t="s">
        <v>247</v>
      </c>
      <c r="F217" s="414" t="s">
        <v>4447</v>
      </c>
      <c r="G217" s="493"/>
      <c r="H217" s="532"/>
      <c r="I217" s="532"/>
      <c r="O217" s="103"/>
      <c r="P217" s="103"/>
      <c r="Q217" s="103"/>
    </row>
    <row r="218" spans="1:17" ht="31" x14ac:dyDescent="0.3">
      <c r="A218" s="412" t="s">
        <v>957</v>
      </c>
      <c r="B218" s="413" t="s">
        <v>1629</v>
      </c>
      <c r="C218" s="414" t="s">
        <v>1630</v>
      </c>
      <c r="D218" s="415">
        <v>1</v>
      </c>
      <c r="E218" s="415" t="s">
        <v>247</v>
      </c>
      <c r="F218" s="414" t="s">
        <v>4448</v>
      </c>
      <c r="G218" s="493"/>
      <c r="H218" s="532"/>
      <c r="I218" s="532"/>
      <c r="O218" s="103"/>
      <c r="P218" s="103"/>
      <c r="Q218" s="103"/>
    </row>
    <row r="219" spans="1:17" ht="43.5" x14ac:dyDescent="0.3">
      <c r="A219" s="412" t="s">
        <v>3993</v>
      </c>
      <c r="B219" s="413" t="s">
        <v>4457</v>
      </c>
      <c r="C219" s="414" t="s">
        <v>1631</v>
      </c>
      <c r="D219" s="415">
        <v>1</v>
      </c>
      <c r="E219" s="415" t="s">
        <v>247</v>
      </c>
      <c r="F219" s="414" t="s">
        <v>4449</v>
      </c>
      <c r="G219" s="493"/>
      <c r="H219" s="532"/>
      <c r="I219" s="532"/>
      <c r="O219" s="103"/>
      <c r="P219" s="103"/>
      <c r="Q219" s="103"/>
    </row>
    <row r="220" spans="1:17" x14ac:dyDescent="0.3">
      <c r="A220" s="494" t="s">
        <v>1634</v>
      </c>
      <c r="B220" s="661" t="s">
        <v>3994</v>
      </c>
      <c r="C220" s="643"/>
      <c r="D220" s="643"/>
      <c r="E220" s="643"/>
      <c r="F220" s="643"/>
      <c r="G220" s="644"/>
      <c r="H220" s="532">
        <f>SUM(D221:D224)</f>
        <v>4</v>
      </c>
      <c r="I220" s="532">
        <f>COUNT(D221:D224)*2</f>
        <v>8</v>
      </c>
      <c r="O220" s="103"/>
      <c r="P220" s="103"/>
      <c r="Q220" s="103"/>
    </row>
    <row r="221" spans="1:17" ht="75" x14ac:dyDescent="0.3">
      <c r="A221" s="495" t="s">
        <v>4458</v>
      </c>
      <c r="B221" s="99" t="s">
        <v>4128</v>
      </c>
      <c r="C221" s="99" t="s">
        <v>3996</v>
      </c>
      <c r="D221" s="100">
        <v>1</v>
      </c>
      <c r="E221" s="100" t="s">
        <v>388</v>
      </c>
      <c r="F221" s="202" t="s">
        <v>4129</v>
      </c>
      <c r="G221" s="158"/>
      <c r="H221" s="532"/>
      <c r="I221" s="532"/>
      <c r="O221" s="103"/>
      <c r="P221" s="103"/>
      <c r="Q221" s="103"/>
    </row>
    <row r="222" spans="1:17" ht="60" x14ac:dyDescent="0.3">
      <c r="A222" s="495" t="s">
        <v>4459</v>
      </c>
      <c r="B222" s="99" t="s">
        <v>3998</v>
      </c>
      <c r="C222" s="99" t="s">
        <v>3999</v>
      </c>
      <c r="D222" s="100">
        <v>1</v>
      </c>
      <c r="E222" s="100" t="s">
        <v>388</v>
      </c>
      <c r="F222" s="202" t="s">
        <v>4000</v>
      </c>
      <c r="G222" s="158"/>
      <c r="H222" s="532"/>
      <c r="I222" s="532"/>
      <c r="O222" s="103"/>
      <c r="P222" s="103"/>
      <c r="Q222" s="103"/>
    </row>
    <row r="223" spans="1:17" ht="75" x14ac:dyDescent="0.3">
      <c r="A223" s="387" t="s">
        <v>4467</v>
      </c>
      <c r="B223" s="99" t="s">
        <v>4130</v>
      </c>
      <c r="C223" s="99" t="s">
        <v>4131</v>
      </c>
      <c r="D223" s="100">
        <v>1</v>
      </c>
      <c r="E223" s="100" t="s">
        <v>388</v>
      </c>
      <c r="F223" s="202" t="s">
        <v>4132</v>
      </c>
      <c r="G223" s="161"/>
      <c r="H223" s="532"/>
      <c r="I223" s="532"/>
      <c r="O223" s="103"/>
      <c r="P223" s="103"/>
      <c r="Q223" s="103"/>
    </row>
    <row r="224" spans="1:17" ht="75" x14ac:dyDescent="0.3">
      <c r="A224" s="387" t="s">
        <v>4460</v>
      </c>
      <c r="B224" s="99" t="s">
        <v>4133</v>
      </c>
      <c r="C224" s="99" t="s">
        <v>4134</v>
      </c>
      <c r="D224" s="100">
        <v>1</v>
      </c>
      <c r="E224" s="100" t="s">
        <v>388</v>
      </c>
      <c r="F224" s="202" t="s">
        <v>4135</v>
      </c>
      <c r="G224" s="161"/>
      <c r="H224" s="532"/>
      <c r="I224" s="532"/>
      <c r="O224" s="103"/>
      <c r="P224" s="103"/>
      <c r="Q224" s="103"/>
    </row>
    <row r="225" spans="1:17" x14ac:dyDescent="0.3">
      <c r="A225" s="387" t="s">
        <v>4001</v>
      </c>
      <c r="B225" s="661" t="s">
        <v>1635</v>
      </c>
      <c r="C225" s="643"/>
      <c r="D225" s="643"/>
      <c r="E225" s="643"/>
      <c r="F225" s="643"/>
      <c r="G225" s="644"/>
      <c r="H225" s="532">
        <f>SUM(D226:D227)</f>
        <v>2</v>
      </c>
      <c r="I225" s="532">
        <f>COUNT(D226:D227)*2</f>
        <v>4</v>
      </c>
      <c r="O225" s="103"/>
      <c r="P225" s="103"/>
      <c r="Q225" s="103"/>
    </row>
    <row r="226" spans="1:17" ht="30" x14ac:dyDescent="0.3">
      <c r="A226" s="175" t="s">
        <v>4002</v>
      </c>
      <c r="B226" s="200" t="s">
        <v>1637</v>
      </c>
      <c r="C226" s="196" t="s">
        <v>4004</v>
      </c>
      <c r="D226" s="100">
        <v>1</v>
      </c>
      <c r="E226" s="159" t="s">
        <v>188</v>
      </c>
      <c r="F226" s="158" t="s">
        <v>4005</v>
      </c>
      <c r="G226" s="196"/>
      <c r="H226" s="532"/>
      <c r="I226" s="532"/>
      <c r="O226" s="103"/>
      <c r="P226" s="103"/>
      <c r="Q226" s="103"/>
    </row>
    <row r="227" spans="1:17" ht="30" x14ac:dyDescent="0.3">
      <c r="A227" s="175" t="s">
        <v>4006</v>
      </c>
      <c r="B227" s="200" t="s">
        <v>1643</v>
      </c>
      <c r="C227" s="158" t="s">
        <v>4038</v>
      </c>
      <c r="D227" s="100">
        <v>1</v>
      </c>
      <c r="E227" s="213" t="s">
        <v>388</v>
      </c>
      <c r="F227" s="196" t="s">
        <v>4007</v>
      </c>
      <c r="G227" s="196"/>
      <c r="H227" s="532"/>
      <c r="I227" s="532"/>
      <c r="O227" s="103"/>
      <c r="P227" s="103"/>
      <c r="Q227" s="103"/>
    </row>
    <row r="228" spans="1:17" x14ac:dyDescent="0.3">
      <c r="A228" s="501" t="s">
        <v>4052</v>
      </c>
      <c r="B228" s="661" t="s">
        <v>4008</v>
      </c>
      <c r="C228" s="643"/>
      <c r="D228" s="643"/>
      <c r="E228" s="643"/>
      <c r="F228" s="643"/>
      <c r="G228" s="644"/>
      <c r="H228" s="532">
        <f>SUM(D229:D231)</f>
        <v>3</v>
      </c>
      <c r="I228" s="532">
        <f>COUNT(D229:D231)*2</f>
        <v>6</v>
      </c>
      <c r="O228" s="103"/>
      <c r="P228" s="103"/>
      <c r="Q228" s="103"/>
    </row>
    <row r="229" spans="1:17" ht="45" x14ac:dyDescent="0.3">
      <c r="A229" s="501" t="s">
        <v>4058</v>
      </c>
      <c r="B229" s="99" t="s">
        <v>4055</v>
      </c>
      <c r="C229" s="162" t="s">
        <v>4237</v>
      </c>
      <c r="D229" s="100">
        <v>1</v>
      </c>
      <c r="E229" s="230" t="s">
        <v>388</v>
      </c>
      <c r="F229" s="162" t="s">
        <v>4238</v>
      </c>
      <c r="G229" s="99"/>
      <c r="H229" s="532"/>
      <c r="I229" s="532"/>
      <c r="O229" s="103"/>
      <c r="P229" s="103"/>
      <c r="Q229" s="103"/>
    </row>
    <row r="230" spans="1:17" ht="60" x14ac:dyDescent="0.3">
      <c r="A230" s="501" t="s">
        <v>4060</v>
      </c>
      <c r="B230" s="101" t="s">
        <v>4009</v>
      </c>
      <c r="C230" s="99" t="s">
        <v>4010</v>
      </c>
      <c r="D230" s="100">
        <v>1</v>
      </c>
      <c r="E230" s="203" t="s">
        <v>388</v>
      </c>
      <c r="F230" s="99" t="s">
        <v>4011</v>
      </c>
      <c r="G230" s="99"/>
      <c r="H230" s="532"/>
      <c r="I230" s="532"/>
      <c r="O230" s="103"/>
      <c r="P230" s="103"/>
      <c r="Q230" s="103"/>
    </row>
    <row r="231" spans="1:17" ht="30" x14ac:dyDescent="0.3">
      <c r="A231" s="179" t="s">
        <v>4062</v>
      </c>
      <c r="B231" s="99" t="s">
        <v>4243</v>
      </c>
      <c r="C231" s="99" t="s">
        <v>4269</v>
      </c>
      <c r="D231" s="100">
        <v>1</v>
      </c>
      <c r="E231" s="157" t="s">
        <v>388</v>
      </c>
      <c r="F231" s="99" t="s">
        <v>4270</v>
      </c>
      <c r="G231" s="202"/>
      <c r="H231" s="532"/>
      <c r="I231" s="532"/>
      <c r="O231" s="103"/>
      <c r="P231" s="103"/>
      <c r="Q231" s="103"/>
    </row>
    <row r="232" spans="1:17" x14ac:dyDescent="0.3">
      <c r="A232" s="374"/>
      <c r="B232" s="788" t="s">
        <v>958</v>
      </c>
      <c r="C232" s="789"/>
      <c r="D232" s="789"/>
      <c r="E232" s="789"/>
      <c r="F232" s="789"/>
      <c r="G232" s="790"/>
      <c r="H232" s="532">
        <f>H233+H238+H243+H246</f>
        <v>13</v>
      </c>
      <c r="I232" s="532">
        <f>I233+I238+I243+I246</f>
        <v>26</v>
      </c>
      <c r="O232" s="103"/>
      <c r="P232" s="103"/>
      <c r="Q232" s="103"/>
    </row>
    <row r="233" spans="1:17" x14ac:dyDescent="0.3">
      <c r="A233" s="377" t="s">
        <v>129</v>
      </c>
      <c r="B233" s="768" t="s">
        <v>130</v>
      </c>
      <c r="C233" s="787"/>
      <c r="D233" s="787"/>
      <c r="E233" s="787"/>
      <c r="F233" s="787"/>
      <c r="G233" s="791"/>
      <c r="H233" s="532">
        <f>SUM(D234:D237)</f>
        <v>4</v>
      </c>
      <c r="I233" s="532">
        <f>COUNT(D234:D237)*2</f>
        <v>8</v>
      </c>
      <c r="O233" s="103"/>
      <c r="P233" s="103"/>
      <c r="Q233" s="103"/>
    </row>
    <row r="234" spans="1:17" ht="30" x14ac:dyDescent="0.3">
      <c r="A234" s="175" t="s">
        <v>1646</v>
      </c>
      <c r="B234" s="101" t="s">
        <v>961</v>
      </c>
      <c r="C234" s="101" t="s">
        <v>2511</v>
      </c>
      <c r="D234" s="100">
        <v>1</v>
      </c>
      <c r="E234" s="100" t="s">
        <v>563</v>
      </c>
      <c r="F234" s="160"/>
      <c r="G234" s="160"/>
      <c r="H234" s="532"/>
      <c r="I234" s="532"/>
      <c r="O234" s="103"/>
      <c r="P234" s="103"/>
      <c r="Q234" s="103"/>
    </row>
    <row r="235" spans="1:17" x14ac:dyDescent="0.3">
      <c r="A235" s="175"/>
      <c r="B235" s="101"/>
      <c r="C235" s="101" t="s">
        <v>2512</v>
      </c>
      <c r="D235" s="100">
        <v>1</v>
      </c>
      <c r="E235" s="100" t="s">
        <v>563</v>
      </c>
      <c r="F235" s="160"/>
      <c r="G235" s="160"/>
      <c r="H235" s="532"/>
      <c r="I235" s="532"/>
      <c r="O235" s="103"/>
      <c r="P235" s="103"/>
      <c r="Q235" s="103"/>
    </row>
    <row r="236" spans="1:17" x14ac:dyDescent="0.3">
      <c r="A236" s="175"/>
      <c r="B236" s="101"/>
      <c r="C236" s="101" t="s">
        <v>2513</v>
      </c>
      <c r="D236" s="100">
        <v>1</v>
      </c>
      <c r="E236" s="100" t="s">
        <v>563</v>
      </c>
      <c r="F236" s="160"/>
      <c r="G236" s="160"/>
      <c r="H236" s="532"/>
      <c r="I236" s="532"/>
      <c r="O236" s="103"/>
      <c r="P236" s="103"/>
      <c r="Q236" s="103"/>
    </row>
    <row r="237" spans="1:17" x14ac:dyDescent="0.3">
      <c r="A237" s="175"/>
      <c r="B237" s="101"/>
      <c r="C237" s="101" t="s">
        <v>2514</v>
      </c>
      <c r="D237" s="100">
        <v>1</v>
      </c>
      <c r="E237" s="100" t="s">
        <v>563</v>
      </c>
      <c r="F237" s="160"/>
      <c r="G237" s="160"/>
      <c r="H237" s="532"/>
      <c r="I237" s="532"/>
      <c r="O237" s="103"/>
      <c r="P237" s="103"/>
      <c r="Q237" s="103"/>
    </row>
    <row r="238" spans="1:17" x14ac:dyDescent="0.3">
      <c r="A238" s="175" t="s">
        <v>131</v>
      </c>
      <c r="B238" s="768" t="s">
        <v>972</v>
      </c>
      <c r="C238" s="787"/>
      <c r="D238" s="787"/>
      <c r="E238" s="787"/>
      <c r="F238" s="787"/>
      <c r="G238" s="791"/>
      <c r="H238" s="532">
        <f>SUM(D239:D242)</f>
        <v>4</v>
      </c>
      <c r="I238" s="532">
        <f>COUNT(D239:D242)*2</f>
        <v>8</v>
      </c>
      <c r="O238" s="103"/>
      <c r="P238" s="103"/>
      <c r="Q238" s="103"/>
    </row>
    <row r="239" spans="1:17" ht="30" x14ac:dyDescent="0.3">
      <c r="A239" s="175" t="s">
        <v>1657</v>
      </c>
      <c r="B239" s="101" t="s">
        <v>974</v>
      </c>
      <c r="C239" s="101" t="s">
        <v>2515</v>
      </c>
      <c r="D239" s="100">
        <v>1</v>
      </c>
      <c r="E239" s="100" t="s">
        <v>563</v>
      </c>
      <c r="F239" s="160"/>
      <c r="G239" s="160"/>
      <c r="H239" s="532"/>
      <c r="I239" s="532"/>
      <c r="O239" s="103"/>
      <c r="P239" s="103"/>
      <c r="Q239" s="103"/>
    </row>
    <row r="240" spans="1:17" x14ac:dyDescent="0.3">
      <c r="A240" s="175"/>
      <c r="B240" s="101"/>
      <c r="C240" s="101" t="s">
        <v>2516</v>
      </c>
      <c r="D240" s="100">
        <v>1</v>
      </c>
      <c r="E240" s="100" t="s">
        <v>563</v>
      </c>
      <c r="F240" s="160"/>
      <c r="G240" s="160"/>
      <c r="H240" s="532"/>
      <c r="I240" s="532"/>
      <c r="O240" s="103"/>
      <c r="P240" s="103"/>
      <c r="Q240" s="103"/>
    </row>
    <row r="241" spans="1:17" x14ac:dyDescent="0.3">
      <c r="A241" s="175"/>
      <c r="B241" s="101"/>
      <c r="C241" s="101" t="s">
        <v>2517</v>
      </c>
      <c r="D241" s="100">
        <v>1</v>
      </c>
      <c r="E241" s="100" t="s">
        <v>563</v>
      </c>
      <c r="F241" s="160"/>
      <c r="G241" s="160"/>
      <c r="H241" s="532"/>
      <c r="I241" s="532"/>
      <c r="O241" s="103"/>
      <c r="P241" s="103"/>
      <c r="Q241" s="103"/>
    </row>
    <row r="242" spans="1:17" x14ac:dyDescent="0.3">
      <c r="A242" s="175"/>
      <c r="B242" s="101"/>
      <c r="C242" s="101" t="s">
        <v>2518</v>
      </c>
      <c r="D242" s="100">
        <v>1</v>
      </c>
      <c r="E242" s="100" t="s">
        <v>563</v>
      </c>
      <c r="F242" s="160"/>
      <c r="G242" s="160"/>
      <c r="H242" s="532"/>
      <c r="I242" s="532"/>
      <c r="O242" s="103"/>
      <c r="P242" s="103"/>
      <c r="Q242" s="103"/>
    </row>
    <row r="243" spans="1:17" x14ac:dyDescent="0.3">
      <c r="A243" s="175" t="s">
        <v>133</v>
      </c>
      <c r="B243" s="768" t="s">
        <v>983</v>
      </c>
      <c r="C243" s="787"/>
      <c r="D243" s="787"/>
      <c r="E243" s="787"/>
      <c r="F243" s="787"/>
      <c r="G243" s="791"/>
      <c r="H243" s="532">
        <f>SUM(D244:D245)</f>
        <v>2</v>
      </c>
      <c r="I243" s="532">
        <f>COUNT(D244:D245)*2</f>
        <v>4</v>
      </c>
      <c r="O243" s="103"/>
      <c r="P243" s="103"/>
      <c r="Q243" s="103"/>
    </row>
    <row r="244" spans="1:17" ht="30" x14ac:dyDescent="0.3">
      <c r="A244" s="175" t="s">
        <v>1659</v>
      </c>
      <c r="B244" s="101" t="s">
        <v>985</v>
      </c>
      <c r="C244" s="101" t="s">
        <v>2519</v>
      </c>
      <c r="D244" s="100">
        <v>1</v>
      </c>
      <c r="E244" s="100" t="s">
        <v>563</v>
      </c>
      <c r="F244" s="160"/>
      <c r="G244" s="160"/>
      <c r="H244" s="532"/>
      <c r="I244" s="532"/>
      <c r="O244" s="103"/>
      <c r="P244" s="103"/>
      <c r="Q244" s="103"/>
    </row>
    <row r="245" spans="1:17" x14ac:dyDescent="0.3">
      <c r="A245" s="175"/>
      <c r="B245" s="101"/>
      <c r="C245" s="101" t="s">
        <v>2520</v>
      </c>
      <c r="D245" s="100">
        <v>1</v>
      </c>
      <c r="E245" s="100" t="s">
        <v>563</v>
      </c>
      <c r="F245" s="160"/>
      <c r="G245" s="160"/>
      <c r="H245" s="532"/>
      <c r="I245" s="532"/>
      <c r="O245" s="103"/>
      <c r="P245" s="103"/>
      <c r="Q245" s="103"/>
    </row>
    <row r="246" spans="1:17" x14ac:dyDescent="0.3">
      <c r="A246" s="175" t="s">
        <v>135</v>
      </c>
      <c r="B246" s="768" t="s">
        <v>990</v>
      </c>
      <c r="C246" s="787"/>
      <c r="D246" s="787"/>
      <c r="E246" s="787"/>
      <c r="F246" s="787"/>
      <c r="G246" s="791"/>
      <c r="H246" s="532">
        <f>SUM(D247:D249)</f>
        <v>3</v>
      </c>
      <c r="I246" s="532">
        <f>COUNT(D247:D249)*2</f>
        <v>6</v>
      </c>
      <c r="O246" s="103"/>
      <c r="P246" s="103"/>
      <c r="Q246" s="103"/>
    </row>
    <row r="247" spans="1:17" ht="30" x14ac:dyDescent="0.3">
      <c r="A247" s="175" t="s">
        <v>1667</v>
      </c>
      <c r="B247" s="101" t="s">
        <v>992</v>
      </c>
      <c r="C247" s="99" t="s">
        <v>2521</v>
      </c>
      <c r="D247" s="100">
        <v>1</v>
      </c>
      <c r="E247" s="100" t="s">
        <v>563</v>
      </c>
      <c r="F247" s="160"/>
      <c r="G247" s="160"/>
      <c r="H247" s="532"/>
      <c r="I247" s="532"/>
      <c r="O247" s="103"/>
      <c r="P247" s="103"/>
      <c r="Q247" s="103"/>
    </row>
    <row r="248" spans="1:17" x14ac:dyDescent="0.3">
      <c r="A248" s="175"/>
      <c r="B248" s="101"/>
      <c r="C248" s="99" t="s">
        <v>2522</v>
      </c>
      <c r="D248" s="100">
        <v>1</v>
      </c>
      <c r="E248" s="100" t="s">
        <v>563</v>
      </c>
      <c r="F248" s="160"/>
      <c r="G248" s="160"/>
      <c r="H248" s="532"/>
      <c r="I248" s="532"/>
      <c r="O248" s="103"/>
      <c r="P248" s="103"/>
      <c r="Q248" s="103"/>
    </row>
    <row r="249" spans="1:17" x14ac:dyDescent="0.3">
      <c r="A249" s="175"/>
      <c r="B249" s="101"/>
      <c r="C249" s="99" t="s">
        <v>2523</v>
      </c>
      <c r="D249" s="100">
        <v>1</v>
      </c>
      <c r="E249" s="100" t="s">
        <v>563</v>
      </c>
      <c r="F249" s="160"/>
      <c r="G249" s="160"/>
      <c r="H249" s="532"/>
      <c r="I249" s="532"/>
      <c r="O249" s="103"/>
      <c r="P249" s="103"/>
      <c r="Q249" s="103"/>
    </row>
    <row r="250" spans="1:17" x14ac:dyDescent="0.3">
      <c r="A250" s="181"/>
      <c r="B250" s="117"/>
      <c r="C250" s="117"/>
      <c r="D250" s="120"/>
      <c r="E250" s="120"/>
      <c r="F250" s="117"/>
      <c r="G250" s="117"/>
      <c r="O250" s="103"/>
      <c r="P250" s="103"/>
      <c r="Q250" s="103"/>
    </row>
    <row r="251" spans="1:17" x14ac:dyDescent="0.3">
      <c r="A251" s="181"/>
      <c r="B251" s="117"/>
      <c r="C251" s="117"/>
      <c r="D251" s="120"/>
      <c r="E251" s="120"/>
      <c r="F251" s="117"/>
      <c r="G251" s="117"/>
    </row>
    <row r="252" spans="1:17" x14ac:dyDescent="0.3">
      <c r="A252" s="770" t="s">
        <v>2524</v>
      </c>
      <c r="B252" s="762"/>
      <c r="C252" s="767"/>
      <c r="D252" s="120"/>
      <c r="E252" s="120"/>
      <c r="F252" s="117"/>
      <c r="G252" s="117"/>
    </row>
    <row r="253" spans="1:17" x14ac:dyDescent="0.3">
      <c r="A253" s="180"/>
      <c r="B253" s="128" t="s">
        <v>2525</v>
      </c>
      <c r="C253" s="351">
        <f>D280</f>
        <v>0.5</v>
      </c>
      <c r="D253" s="120"/>
      <c r="E253" s="120"/>
      <c r="F253" s="117"/>
      <c r="G253" s="117"/>
    </row>
    <row r="254" spans="1:17" x14ac:dyDescent="0.3">
      <c r="A254" s="180"/>
      <c r="B254" s="799" t="s">
        <v>999</v>
      </c>
      <c r="C254" s="767"/>
      <c r="D254" s="120"/>
      <c r="E254" s="120"/>
      <c r="F254" s="117"/>
      <c r="G254" s="117"/>
    </row>
    <row r="255" spans="1:17" x14ac:dyDescent="0.3">
      <c r="A255" s="168" t="s">
        <v>1000</v>
      </c>
      <c r="B255" s="88" t="s">
        <v>1001</v>
      </c>
      <c r="C255" s="348">
        <f t="shared" ref="C255:C262" si="3">D272</f>
        <v>0.5</v>
      </c>
      <c r="D255" s="120"/>
      <c r="E255" s="120"/>
      <c r="F255" s="117"/>
      <c r="G255" s="117"/>
    </row>
    <row r="256" spans="1:17" x14ac:dyDescent="0.3">
      <c r="A256" s="168" t="s">
        <v>1002</v>
      </c>
      <c r="B256" s="88" t="s">
        <v>1003</v>
      </c>
      <c r="C256" s="348">
        <f t="shared" si="3"/>
        <v>0.5</v>
      </c>
      <c r="D256" s="120"/>
      <c r="E256" s="120"/>
      <c r="F256" s="117"/>
      <c r="G256" s="117"/>
    </row>
    <row r="257" spans="1:14" x14ac:dyDescent="0.3">
      <c r="A257" s="168" t="s">
        <v>1004</v>
      </c>
      <c r="B257" s="88" t="s">
        <v>1005</v>
      </c>
      <c r="C257" s="348">
        <f t="shared" si="3"/>
        <v>0.5</v>
      </c>
      <c r="D257" s="120"/>
      <c r="E257" s="120"/>
      <c r="F257" s="117"/>
      <c r="G257" s="117"/>
    </row>
    <row r="258" spans="1:14" x14ac:dyDescent="0.3">
      <c r="A258" s="168" t="s">
        <v>1006</v>
      </c>
      <c r="B258" s="88" t="s">
        <v>1007</v>
      </c>
      <c r="C258" s="348">
        <f t="shared" si="3"/>
        <v>0.5</v>
      </c>
      <c r="D258" s="120"/>
      <c r="E258" s="120"/>
      <c r="F258" s="117"/>
      <c r="G258" s="117"/>
    </row>
    <row r="259" spans="1:14" x14ac:dyDescent="0.3">
      <c r="A259" s="168" t="s">
        <v>1008</v>
      </c>
      <c r="B259" s="88" t="s">
        <v>1009</v>
      </c>
      <c r="C259" s="348">
        <f t="shared" si="3"/>
        <v>0.5</v>
      </c>
      <c r="D259" s="120"/>
      <c r="E259" s="120"/>
      <c r="F259" s="117"/>
      <c r="G259" s="117"/>
    </row>
    <row r="260" spans="1:14" x14ac:dyDescent="0.3">
      <c r="A260" s="168" t="s">
        <v>1010</v>
      </c>
      <c r="B260" s="88" t="s">
        <v>12</v>
      </c>
      <c r="C260" s="348">
        <f t="shared" si="3"/>
        <v>0.5</v>
      </c>
      <c r="D260" s="120"/>
      <c r="E260" s="120"/>
      <c r="F260" s="117"/>
      <c r="G260" s="117"/>
    </row>
    <row r="261" spans="1:14" x14ac:dyDescent="0.3">
      <c r="A261" s="168" t="s">
        <v>1011</v>
      </c>
      <c r="B261" s="88" t="s">
        <v>1012</v>
      </c>
      <c r="C261" s="348">
        <f t="shared" si="3"/>
        <v>0.5</v>
      </c>
      <c r="D261" s="120"/>
      <c r="E261" s="120"/>
      <c r="F261" s="117"/>
      <c r="G261" s="117"/>
    </row>
    <row r="262" spans="1:14" x14ac:dyDescent="0.3">
      <c r="A262" s="168" t="s">
        <v>1013</v>
      </c>
      <c r="B262" s="88" t="s">
        <v>1014</v>
      </c>
      <c r="C262" s="348">
        <f t="shared" si="3"/>
        <v>0.5</v>
      </c>
      <c r="D262" s="120"/>
      <c r="E262" s="120"/>
      <c r="F262" s="117"/>
      <c r="G262" s="117"/>
    </row>
    <row r="263" spans="1:14" s="164" customFormat="1" x14ac:dyDescent="0.3">
      <c r="A263" s="165"/>
      <c r="B263" s="163"/>
      <c r="C263" s="163"/>
      <c r="D263" s="166"/>
      <c r="E263" s="166"/>
      <c r="F263" s="163"/>
      <c r="G263" s="163"/>
    </row>
    <row r="264" spans="1:14" s="164" customFormat="1" x14ac:dyDescent="0.3">
      <c r="A264" s="165"/>
      <c r="B264" s="163"/>
      <c r="C264" s="163"/>
      <c r="D264" s="166"/>
      <c r="E264" s="166"/>
      <c r="F264" s="163"/>
      <c r="G264" s="163"/>
    </row>
    <row r="265" spans="1:14" s="164" customFormat="1" x14ac:dyDescent="0.3">
      <c r="A265" s="165"/>
      <c r="B265" s="163"/>
      <c r="C265" s="163"/>
      <c r="D265" s="166"/>
      <c r="E265" s="166"/>
      <c r="F265" s="163"/>
      <c r="G265" s="163"/>
    </row>
    <row r="266" spans="1:14" s="164" customFormat="1" x14ac:dyDescent="0.3">
      <c r="A266" s="165"/>
      <c r="B266" s="163"/>
      <c r="C266" s="163"/>
      <c r="D266" s="166"/>
      <c r="E266" s="166"/>
      <c r="F266" s="163"/>
      <c r="G266" s="163"/>
    </row>
    <row r="267" spans="1:14" s="164" customFormat="1" x14ac:dyDescent="0.3">
      <c r="A267" s="165"/>
      <c r="B267" s="163"/>
      <c r="C267" s="163"/>
      <c r="D267" s="166"/>
      <c r="E267" s="166"/>
      <c r="F267" s="163"/>
      <c r="G267" s="163"/>
    </row>
    <row r="268" spans="1:14" s="164" customFormat="1" x14ac:dyDescent="0.3">
      <c r="A268" s="165"/>
      <c r="B268" s="163"/>
      <c r="C268" s="163"/>
      <c r="D268" s="166"/>
      <c r="E268" s="166"/>
      <c r="F268" s="163"/>
      <c r="G268" s="163"/>
    </row>
    <row r="269" spans="1:14" s="164" customFormat="1" x14ac:dyDescent="0.3">
      <c r="A269" s="165"/>
      <c r="B269" s="163"/>
      <c r="C269" s="163"/>
      <c r="D269" s="166"/>
      <c r="E269" s="166"/>
      <c r="F269" s="163"/>
      <c r="G269" s="163"/>
    </row>
    <row r="270" spans="1:14" s="164" customFormat="1" x14ac:dyDescent="0.3">
      <c r="A270" s="165"/>
      <c r="B270" s="163"/>
      <c r="C270" s="163"/>
      <c r="D270" s="166"/>
      <c r="E270" s="166"/>
      <c r="F270" s="163"/>
      <c r="G270" s="163"/>
    </row>
    <row r="271" spans="1:14" s="103" customFormat="1" x14ac:dyDescent="0.3">
      <c r="A271" s="131"/>
      <c r="B271" s="102" t="s">
        <v>1015</v>
      </c>
      <c r="C271" s="102" t="s">
        <v>1821</v>
      </c>
      <c r="D271" s="133" t="s">
        <v>2112</v>
      </c>
      <c r="E271" s="133" t="b">
        <f>G2</f>
        <v>1</v>
      </c>
      <c r="F271" s="102"/>
      <c r="G271" s="102"/>
      <c r="H271" s="164"/>
      <c r="I271" s="164"/>
      <c r="J271" s="164"/>
      <c r="K271" s="164"/>
      <c r="L271" s="164"/>
      <c r="M271" s="164"/>
      <c r="N271" s="164"/>
    </row>
    <row r="272" spans="1:14" s="103" customFormat="1" x14ac:dyDescent="0.3">
      <c r="A272" s="131" t="s">
        <v>1000</v>
      </c>
      <c r="B272" s="102">
        <f>IF(E271=FALSE,0,H4)</f>
        <v>3</v>
      </c>
      <c r="C272" s="102">
        <f>IF(E271=FALSE,0,I4)</f>
        <v>6</v>
      </c>
      <c r="D272" s="354">
        <f>IF(E271=0,0,B272/C272)</f>
        <v>0.5</v>
      </c>
      <c r="E272" s="133"/>
      <c r="F272" s="102"/>
      <c r="G272" s="102"/>
      <c r="H272" s="164"/>
      <c r="I272" s="164"/>
      <c r="J272" s="164"/>
      <c r="K272" s="164"/>
      <c r="L272" s="164"/>
      <c r="M272" s="164"/>
      <c r="N272" s="164"/>
    </row>
    <row r="273" spans="1:14" s="103" customFormat="1" x14ac:dyDescent="0.3">
      <c r="A273" s="131" t="s">
        <v>1002</v>
      </c>
      <c r="B273" s="102">
        <f>IF(E271=FALSE,0,H9)</f>
        <v>18</v>
      </c>
      <c r="C273" s="102">
        <f>IF(E271=FALSE,0,I9)</f>
        <v>36</v>
      </c>
      <c r="D273" s="354">
        <f>IF(E271=0,0,B273/C273)</f>
        <v>0.5</v>
      </c>
      <c r="E273" s="133"/>
      <c r="F273" s="102"/>
      <c r="G273" s="102"/>
      <c r="H273" s="164"/>
      <c r="I273" s="164"/>
      <c r="J273" s="164"/>
      <c r="K273" s="164"/>
      <c r="L273" s="164"/>
      <c r="M273" s="164"/>
      <c r="N273" s="164"/>
    </row>
    <row r="274" spans="1:14" s="103" customFormat="1" x14ac:dyDescent="0.3">
      <c r="A274" s="131" t="s">
        <v>1004</v>
      </c>
      <c r="B274" s="102">
        <f>IF(E271=FALSE,0,H33)</f>
        <v>44</v>
      </c>
      <c r="C274" s="102">
        <f>IF(E271=FALSE,0,I33)</f>
        <v>88</v>
      </c>
      <c r="D274" s="354">
        <f>IF(E271=0,0,B274/C274)</f>
        <v>0.5</v>
      </c>
      <c r="E274" s="133"/>
      <c r="F274" s="102"/>
      <c r="G274" s="102"/>
      <c r="H274" s="164"/>
      <c r="I274" s="164"/>
      <c r="J274" s="164"/>
      <c r="K274" s="164"/>
      <c r="L274" s="164"/>
      <c r="M274" s="164"/>
      <c r="N274" s="164"/>
    </row>
    <row r="275" spans="1:14" s="103" customFormat="1" x14ac:dyDescent="0.3">
      <c r="A275" s="131" t="s">
        <v>1006</v>
      </c>
      <c r="B275" s="102">
        <f>IF(E271=FALSE,0,H82)</f>
        <v>42</v>
      </c>
      <c r="C275" s="102">
        <f>IF(E271=FALSE,0,I82)</f>
        <v>84</v>
      </c>
      <c r="D275" s="354">
        <f>IF(E271=0,0,B275/C275)</f>
        <v>0.5</v>
      </c>
      <c r="E275" s="133"/>
      <c r="F275" s="102"/>
      <c r="G275" s="102"/>
      <c r="H275" s="164"/>
      <c r="I275" s="164"/>
      <c r="J275" s="164"/>
      <c r="K275" s="164"/>
      <c r="L275" s="164"/>
      <c r="M275" s="164"/>
      <c r="N275" s="164"/>
    </row>
    <row r="276" spans="1:14" s="103" customFormat="1" x14ac:dyDescent="0.3">
      <c r="A276" s="131" t="s">
        <v>1008</v>
      </c>
      <c r="B276" s="355">
        <f>IF(E271=FALSE,0,H132)</f>
        <v>22</v>
      </c>
      <c r="C276" s="355">
        <f>IF(E271=FALSE,0,I132)</f>
        <v>44</v>
      </c>
      <c r="D276" s="354">
        <f>IF(E271=0,0,B276/C276)</f>
        <v>0.5</v>
      </c>
      <c r="E276" s="133"/>
      <c r="F276" s="102"/>
      <c r="G276" s="102"/>
      <c r="H276" s="164"/>
      <c r="I276" s="164"/>
      <c r="J276" s="164"/>
      <c r="K276" s="164"/>
      <c r="L276" s="164"/>
      <c r="M276" s="164"/>
      <c r="N276" s="164"/>
    </row>
    <row r="277" spans="1:14" s="103" customFormat="1" x14ac:dyDescent="0.3">
      <c r="A277" s="131" t="s">
        <v>1010</v>
      </c>
      <c r="B277" s="355">
        <f>IF(E271=FALSE,0,H161)</f>
        <v>19</v>
      </c>
      <c r="C277" s="355">
        <f>IF(E271=FALSE,0,I161)</f>
        <v>38</v>
      </c>
      <c r="D277" s="354">
        <f>IF(E271=0,0,B277/C277)</f>
        <v>0.5</v>
      </c>
      <c r="E277" s="133"/>
      <c r="F277" s="102"/>
      <c r="G277" s="102"/>
      <c r="H277" s="164"/>
      <c r="I277" s="164"/>
      <c r="J277" s="164"/>
      <c r="K277" s="164"/>
      <c r="L277" s="164"/>
      <c r="M277" s="164"/>
      <c r="N277" s="164"/>
    </row>
    <row r="278" spans="1:14" s="103" customFormat="1" x14ac:dyDescent="0.3">
      <c r="A278" s="131" t="s">
        <v>1011</v>
      </c>
      <c r="B278" s="355">
        <f>IF(E271=FALSE,0,H185)</f>
        <v>39</v>
      </c>
      <c r="C278" s="355">
        <f>IF(E271=FALSE,0,I185)</f>
        <v>78</v>
      </c>
      <c r="D278" s="354">
        <f>IF(E271=0,0,B278/C278)</f>
        <v>0.5</v>
      </c>
      <c r="E278" s="133"/>
      <c r="F278" s="102"/>
      <c r="G278" s="102"/>
      <c r="H278" s="164"/>
      <c r="I278" s="164"/>
      <c r="J278" s="164"/>
      <c r="K278" s="164"/>
      <c r="L278" s="164"/>
      <c r="M278" s="164"/>
      <c r="N278" s="164"/>
    </row>
    <row r="279" spans="1:14" s="103" customFormat="1" x14ac:dyDescent="0.3">
      <c r="A279" s="131" t="s">
        <v>1013</v>
      </c>
      <c r="B279" s="355">
        <f>IF(E271=FALSE,0,H232)</f>
        <v>13</v>
      </c>
      <c r="C279" s="355">
        <f>IF(E271=FALSE,0,I232)</f>
        <v>26</v>
      </c>
      <c r="D279" s="354">
        <f>IF(E271=0,0,B279/C279)</f>
        <v>0.5</v>
      </c>
      <c r="E279" s="133"/>
      <c r="F279" s="102"/>
      <c r="G279" s="102"/>
      <c r="H279" s="164"/>
      <c r="I279" s="164"/>
      <c r="J279" s="164"/>
      <c r="K279" s="164"/>
      <c r="L279" s="164"/>
      <c r="M279" s="164"/>
      <c r="N279" s="164"/>
    </row>
    <row r="280" spans="1:14" s="103" customFormat="1" x14ac:dyDescent="0.3">
      <c r="A280" s="131" t="s">
        <v>1017</v>
      </c>
      <c r="B280" s="355">
        <f>IF(G2=FALSE,0,SUM(B272:B279))</f>
        <v>200</v>
      </c>
      <c r="C280" s="355">
        <f>IF(G2=FALSE,0,SUM(C272:C279))</f>
        <v>400</v>
      </c>
      <c r="D280" s="354">
        <f>IF(E271=0,0,B280/C280)</f>
        <v>0.5</v>
      </c>
      <c r="E280" s="133"/>
      <c r="F280" s="102"/>
      <c r="G280" s="102"/>
      <c r="H280" s="164"/>
      <c r="I280" s="164"/>
      <c r="J280" s="164"/>
      <c r="K280" s="164"/>
      <c r="L280" s="164"/>
      <c r="M280" s="164"/>
      <c r="N280" s="164"/>
    </row>
    <row r="281" spans="1:14" s="164" customFormat="1" x14ac:dyDescent="0.3">
      <c r="A281" s="165"/>
      <c r="B281" s="163"/>
      <c r="C281" s="163"/>
      <c r="D281" s="166"/>
      <c r="E281" s="166"/>
      <c r="F281" s="163"/>
      <c r="G281" s="163"/>
    </row>
    <row r="282" spans="1:14" s="164" customFormat="1" x14ac:dyDescent="0.3">
      <c r="A282" s="165"/>
      <c r="B282" s="163"/>
      <c r="C282" s="163"/>
      <c r="D282" s="166"/>
      <c r="E282" s="166"/>
      <c r="F282" s="163"/>
      <c r="G282" s="163"/>
    </row>
  </sheetData>
  <sheetProtection algorithmName="SHA-512" hashValue="91ZxdqnxRYFtqXLkDweoQzuphGvLjK/D4LE7XV1jricdks8Dy0STage7itl6Tvyxk2+Mv96ngmpIQdghyty8fQ==" saltValue="Bs0WIq5zHvT60pkvhm78TA==" spinCount="100000" sheet="1" objects="1" scenarios="1"/>
  <protectedRanges>
    <protectedRange sqref="D6:D249" name="Range1"/>
    <protectedRange sqref="G6:G249" name="Range2"/>
  </protectedRanges>
  <autoFilter ref="A3:G249" xr:uid="{00000000-0001-0000-0800-000000000000}"/>
  <mergeCells count="53">
    <mergeCell ref="B254:C254"/>
    <mergeCell ref="B185:G185"/>
    <mergeCell ref="B186:G186"/>
    <mergeCell ref="B195:G195"/>
    <mergeCell ref="B220:G220"/>
    <mergeCell ref="B232:G232"/>
    <mergeCell ref="B233:G233"/>
    <mergeCell ref="B238:G238"/>
    <mergeCell ref="B243:G243"/>
    <mergeCell ref="B246:G246"/>
    <mergeCell ref="A252:C252"/>
    <mergeCell ref="B211:G211"/>
    <mergeCell ref="B228:G228"/>
    <mergeCell ref="B225:G225"/>
    <mergeCell ref="B215:G215"/>
    <mergeCell ref="B161:G161"/>
    <mergeCell ref="B162:G162"/>
    <mergeCell ref="B165:G165"/>
    <mergeCell ref="B173:G173"/>
    <mergeCell ref="B178:G178"/>
    <mergeCell ref="B136:G136"/>
    <mergeCell ref="B138:G138"/>
    <mergeCell ref="B140:G140"/>
    <mergeCell ref="B144:G144"/>
    <mergeCell ref="B148:G148"/>
    <mergeCell ref="B117:G117"/>
    <mergeCell ref="B120:G120"/>
    <mergeCell ref="B128:G128"/>
    <mergeCell ref="B132:G132"/>
    <mergeCell ref="B133:G133"/>
    <mergeCell ref="B64:G64"/>
    <mergeCell ref="B83:G83"/>
    <mergeCell ref="B91:G91"/>
    <mergeCell ref="B110:G110"/>
    <mergeCell ref="B98:G98"/>
    <mergeCell ref="B73:G73"/>
    <mergeCell ref="B82:G82"/>
    <mergeCell ref="B33:G33"/>
    <mergeCell ref="B34:G34"/>
    <mergeCell ref="B46:G46"/>
    <mergeCell ref="B58:G58"/>
    <mergeCell ref="B60:G60"/>
    <mergeCell ref="B54:G54"/>
    <mergeCell ref="B10:G10"/>
    <mergeCell ref="B18:G18"/>
    <mergeCell ref="B21:G21"/>
    <mergeCell ref="B26:G26"/>
    <mergeCell ref="B28:G28"/>
    <mergeCell ref="A1:G1"/>
    <mergeCell ref="A2:F2"/>
    <mergeCell ref="B4:G4"/>
    <mergeCell ref="B5:G5"/>
    <mergeCell ref="B9:G9"/>
  </mergeCells>
  <dataValidations count="3">
    <dataValidation type="list" allowBlank="1" showErrorMessage="1" sqref="D3 D6:D8 D11:D17 D19:D20 D22:D25 D27 D29:D32 D35:D45 D59 D61:D63 D84:D90 D118:D119 D121:D127 D129:D131 D134:D135 D137 D139 D141:D143 D145:D147 D149:D160 D163:D164 D166:D172 D174:D177 D179:D184 D74:D81 D187:D194 D234:D237 D239:D242 D244:D245 D47:D53 D55:D57 D92:D97 D99:D109 D111:D116 D65:D72 D196:D210 D247:D271 D281:D282 D226:D227 D212:D214 D221:D224 D229:D231" xr:uid="{00000000-0002-0000-0800-000000000000}">
      <formula1>$L$1:$N$1</formula1>
    </dataValidation>
    <dataValidation allowBlank="1" showErrorMessage="1" sqref="D272:D280" xr:uid="{AC44EB5B-A712-4975-95D0-D420FE5EA958}"/>
    <dataValidation type="list" allowBlank="1" showInputMessage="1" showErrorMessage="1" sqref="D216:D219" xr:uid="{E008E628-CD9E-4B6E-BA98-6239E49762E9}">
      <formula1>$L$1:$N$1</formula1>
    </dataValidation>
  </dataValidations>
  <pageMargins left="0.7" right="0.7" top="0.75" bottom="0.75" header="0" footer="0"/>
  <pageSetup paperSize="9" scale="27"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296"/>
  <sheetViews>
    <sheetView view="pageBreakPreview" zoomScale="55" zoomScaleNormal="44" workbookViewId="0">
      <selection activeCell="F265" sqref="F265"/>
    </sheetView>
  </sheetViews>
  <sheetFormatPr defaultColWidth="14.453125" defaultRowHeight="15" x14ac:dyDescent="0.3"/>
  <cols>
    <col min="1" max="1" width="23.81640625" style="216" customWidth="1"/>
    <col min="2" max="2" width="46.54296875" style="216" customWidth="1"/>
    <col min="3" max="3" width="44.90625" style="216" customWidth="1"/>
    <col min="4" max="4" width="24.1796875" style="216" customWidth="1"/>
    <col min="5" max="5" width="13" style="595" customWidth="1"/>
    <col min="6" max="6" width="64.08984375" style="216" customWidth="1"/>
    <col min="7" max="7" width="63.90625" style="216" customWidth="1"/>
    <col min="8" max="9" width="8.7265625" style="215" hidden="1" customWidth="1"/>
    <col min="10" max="15" width="8.7265625" style="215" customWidth="1"/>
    <col min="16" max="26" width="8.7265625" style="216" customWidth="1"/>
    <col min="27" max="16384" width="14.453125" style="216"/>
  </cols>
  <sheetData>
    <row r="1" spans="1:18" ht="20" x14ac:dyDescent="0.4">
      <c r="A1" s="801" t="s">
        <v>2526</v>
      </c>
      <c r="B1" s="802"/>
      <c r="C1" s="802"/>
      <c r="D1" s="802"/>
      <c r="E1" s="802"/>
      <c r="F1" s="802"/>
      <c r="G1" s="803"/>
      <c r="K1" s="503">
        <v>0</v>
      </c>
      <c r="L1" s="503">
        <v>1</v>
      </c>
      <c r="M1" s="503">
        <v>2</v>
      </c>
    </row>
    <row r="2" spans="1:18" ht="17.5" x14ac:dyDescent="0.35">
      <c r="A2" s="804" t="s">
        <v>2527</v>
      </c>
      <c r="B2" s="805"/>
      <c r="C2" s="805"/>
      <c r="D2" s="805"/>
      <c r="E2" s="805"/>
      <c r="F2" s="806"/>
      <c r="G2" s="227" t="b">
        <f>'Hospital Score'!C11</f>
        <v>1</v>
      </c>
      <c r="P2" s="208"/>
      <c r="Q2" s="208"/>
      <c r="R2" s="208"/>
    </row>
    <row r="3" spans="1:18" ht="30" x14ac:dyDescent="0.3">
      <c r="A3" s="207" t="s">
        <v>1679</v>
      </c>
      <c r="B3" s="139" t="s">
        <v>140</v>
      </c>
      <c r="C3" s="139" t="s">
        <v>141</v>
      </c>
      <c r="D3" s="135" t="s">
        <v>2528</v>
      </c>
      <c r="E3" s="135" t="s">
        <v>143</v>
      </c>
      <c r="F3" s="135" t="s">
        <v>144</v>
      </c>
      <c r="G3" s="135" t="s">
        <v>145</v>
      </c>
      <c r="P3" s="208"/>
      <c r="Q3" s="208"/>
      <c r="R3" s="208"/>
    </row>
    <row r="4" spans="1:18" x14ac:dyDescent="0.3">
      <c r="A4" s="114"/>
      <c r="B4" s="807" t="s">
        <v>147</v>
      </c>
      <c r="C4" s="808"/>
      <c r="D4" s="808"/>
      <c r="E4" s="808"/>
      <c r="F4" s="808"/>
      <c r="G4" s="809"/>
      <c r="H4" s="215">
        <f t="shared" ref="H4:I4" si="0">H5+H8+H14</f>
        <v>14</v>
      </c>
      <c r="I4" s="215">
        <f t="shared" si="0"/>
        <v>28</v>
      </c>
      <c r="P4" s="208"/>
      <c r="Q4" s="208"/>
      <c r="R4" s="208"/>
    </row>
    <row r="5" spans="1:18" x14ac:dyDescent="0.3">
      <c r="A5" s="190" t="s">
        <v>16</v>
      </c>
      <c r="B5" s="768" t="s">
        <v>149</v>
      </c>
      <c r="C5" s="810"/>
      <c r="D5" s="810"/>
      <c r="E5" s="810"/>
      <c r="F5" s="810"/>
      <c r="G5" s="811"/>
      <c r="H5" s="215">
        <f>SUM(D6:D7)</f>
        <v>2</v>
      </c>
      <c r="I5" s="215">
        <f>COUNT(D6:D7)*2</f>
        <v>4</v>
      </c>
      <c r="P5" s="208"/>
      <c r="Q5" s="208"/>
      <c r="R5" s="208"/>
    </row>
    <row r="6" spans="1:18" ht="30" x14ac:dyDescent="0.3">
      <c r="A6" s="191" t="s">
        <v>1054</v>
      </c>
      <c r="B6" s="88" t="s">
        <v>174</v>
      </c>
      <c r="C6" s="88" t="s">
        <v>2529</v>
      </c>
      <c r="D6" s="111">
        <v>1</v>
      </c>
      <c r="E6" s="111" t="s">
        <v>388</v>
      </c>
      <c r="F6" s="126"/>
      <c r="G6" s="88"/>
      <c r="P6" s="208"/>
      <c r="Q6" s="208"/>
      <c r="R6" s="208"/>
    </row>
    <row r="7" spans="1:18" ht="45" x14ac:dyDescent="0.3">
      <c r="A7" s="191"/>
      <c r="B7" s="88"/>
      <c r="C7" s="88" t="s">
        <v>2530</v>
      </c>
      <c r="D7" s="111">
        <v>1</v>
      </c>
      <c r="E7" s="111" t="s">
        <v>388</v>
      </c>
      <c r="F7" s="88"/>
      <c r="G7" s="88"/>
      <c r="P7" s="208"/>
      <c r="Q7" s="208"/>
      <c r="R7" s="208"/>
    </row>
    <row r="8" spans="1:18" x14ac:dyDescent="0.3">
      <c r="A8" s="191" t="s">
        <v>22</v>
      </c>
      <c r="B8" s="768" t="s">
        <v>1089</v>
      </c>
      <c r="C8" s="810"/>
      <c r="D8" s="810"/>
      <c r="E8" s="810"/>
      <c r="F8" s="810"/>
      <c r="G8" s="811"/>
      <c r="H8" s="215">
        <f>SUM(D9:D13)</f>
        <v>5</v>
      </c>
      <c r="I8" s="215">
        <f>COUNT(D9:D13)*2</f>
        <v>10</v>
      </c>
      <c r="P8" s="208"/>
      <c r="Q8" s="208"/>
      <c r="R8" s="208"/>
    </row>
    <row r="9" spans="1:18" ht="45" x14ac:dyDescent="0.3">
      <c r="A9" s="191" t="s">
        <v>1090</v>
      </c>
      <c r="B9" s="88" t="s">
        <v>1091</v>
      </c>
      <c r="C9" s="88" t="s">
        <v>2531</v>
      </c>
      <c r="D9" s="111">
        <v>1</v>
      </c>
      <c r="E9" s="111" t="s">
        <v>188</v>
      </c>
      <c r="F9" s="88" t="s">
        <v>2532</v>
      </c>
      <c r="G9" s="88"/>
      <c r="P9" s="208"/>
      <c r="Q9" s="208"/>
      <c r="R9" s="208"/>
    </row>
    <row r="10" spans="1:18" ht="30" x14ac:dyDescent="0.3">
      <c r="A10" s="191" t="s">
        <v>1094</v>
      </c>
      <c r="B10" s="88" t="s">
        <v>4076</v>
      </c>
      <c r="C10" s="88" t="s">
        <v>2533</v>
      </c>
      <c r="D10" s="111">
        <v>1</v>
      </c>
      <c r="E10" s="111" t="s">
        <v>188</v>
      </c>
      <c r="F10" s="113" t="s">
        <v>2534</v>
      </c>
      <c r="G10" s="88"/>
      <c r="P10" s="208"/>
      <c r="Q10" s="208"/>
      <c r="R10" s="208"/>
    </row>
    <row r="11" spans="1:18" ht="45" x14ac:dyDescent="0.3">
      <c r="A11" s="191" t="s">
        <v>1096</v>
      </c>
      <c r="B11" s="88" t="s">
        <v>1097</v>
      </c>
      <c r="C11" s="97" t="s">
        <v>2535</v>
      </c>
      <c r="D11" s="217">
        <v>1</v>
      </c>
      <c r="E11" s="111" t="s">
        <v>188</v>
      </c>
      <c r="F11" s="113" t="s">
        <v>2536</v>
      </c>
      <c r="G11" s="88"/>
      <c r="P11" s="208"/>
      <c r="Q11" s="208"/>
      <c r="R11" s="208"/>
    </row>
    <row r="12" spans="1:18" ht="30" x14ac:dyDescent="0.3">
      <c r="A12" s="191" t="s">
        <v>1100</v>
      </c>
      <c r="B12" s="88" t="s">
        <v>1101</v>
      </c>
      <c r="C12" s="88" t="s">
        <v>2537</v>
      </c>
      <c r="D12" s="111">
        <v>1</v>
      </c>
      <c r="E12" s="111" t="s">
        <v>188</v>
      </c>
      <c r="F12" s="88" t="s">
        <v>2538</v>
      </c>
      <c r="G12" s="88"/>
      <c r="P12" s="208"/>
      <c r="Q12" s="208"/>
      <c r="R12" s="208"/>
    </row>
    <row r="13" spans="1:18" ht="30" x14ac:dyDescent="0.3">
      <c r="A13" s="191"/>
      <c r="B13" s="88"/>
      <c r="C13" s="88" t="s">
        <v>2539</v>
      </c>
      <c r="D13" s="111">
        <v>1</v>
      </c>
      <c r="E13" s="111" t="s">
        <v>188</v>
      </c>
      <c r="F13" s="88" t="s">
        <v>2540</v>
      </c>
      <c r="G13" s="88"/>
      <c r="P13" s="208"/>
      <c r="Q13" s="208"/>
      <c r="R13" s="208"/>
    </row>
    <row r="14" spans="1:18" x14ac:dyDescent="0.3">
      <c r="A14" s="191" t="s">
        <v>24</v>
      </c>
      <c r="B14" s="768" t="s">
        <v>2541</v>
      </c>
      <c r="C14" s="810"/>
      <c r="D14" s="810"/>
      <c r="E14" s="810"/>
      <c r="F14" s="810"/>
      <c r="G14" s="811"/>
      <c r="H14" s="215">
        <f>SUM(D15:D21)</f>
        <v>7</v>
      </c>
      <c r="I14" s="215">
        <f>COUNT(D15:D21)*2</f>
        <v>14</v>
      </c>
      <c r="P14" s="208"/>
      <c r="Q14" s="208"/>
      <c r="R14" s="208"/>
    </row>
    <row r="15" spans="1:18" ht="30" x14ac:dyDescent="0.3">
      <c r="A15" s="191" t="s">
        <v>2542</v>
      </c>
      <c r="B15" s="88" t="s">
        <v>2543</v>
      </c>
      <c r="C15" s="107" t="s">
        <v>2544</v>
      </c>
      <c r="D15" s="217">
        <v>1</v>
      </c>
      <c r="E15" s="217" t="s">
        <v>188</v>
      </c>
      <c r="F15" s="113" t="s">
        <v>2545</v>
      </c>
      <c r="G15" s="88"/>
      <c r="P15" s="208"/>
      <c r="Q15" s="208"/>
      <c r="R15" s="208"/>
    </row>
    <row r="16" spans="1:18" x14ac:dyDescent="0.3">
      <c r="A16" s="191"/>
      <c r="B16" s="88"/>
      <c r="C16" s="97" t="s">
        <v>2546</v>
      </c>
      <c r="D16" s="217">
        <v>1</v>
      </c>
      <c r="E16" s="217" t="s">
        <v>188</v>
      </c>
      <c r="F16" s="113"/>
      <c r="G16" s="88"/>
      <c r="P16" s="208"/>
      <c r="Q16" s="208"/>
      <c r="R16" s="208"/>
    </row>
    <row r="17" spans="1:18" x14ac:dyDescent="0.3">
      <c r="A17" s="191"/>
      <c r="B17" s="88"/>
      <c r="C17" s="97" t="s">
        <v>2547</v>
      </c>
      <c r="D17" s="217">
        <v>1</v>
      </c>
      <c r="E17" s="217" t="s">
        <v>188</v>
      </c>
      <c r="F17" s="113"/>
      <c r="G17" s="88"/>
      <c r="P17" s="208"/>
      <c r="Q17" s="208"/>
      <c r="R17" s="208"/>
    </row>
    <row r="18" spans="1:18" x14ac:dyDescent="0.3">
      <c r="A18" s="191"/>
      <c r="B18" s="88"/>
      <c r="C18" s="97" t="s">
        <v>2548</v>
      </c>
      <c r="D18" s="217">
        <v>1</v>
      </c>
      <c r="E18" s="217" t="s">
        <v>188</v>
      </c>
      <c r="F18" s="113"/>
      <c r="G18" s="88"/>
      <c r="P18" s="208"/>
      <c r="Q18" s="208"/>
      <c r="R18" s="208"/>
    </row>
    <row r="19" spans="1:18" x14ac:dyDescent="0.3">
      <c r="A19" s="191"/>
      <c r="B19" s="88"/>
      <c r="C19" s="97" t="s">
        <v>2549</v>
      </c>
      <c r="D19" s="217">
        <v>1</v>
      </c>
      <c r="E19" s="217" t="s">
        <v>188</v>
      </c>
      <c r="F19" s="113"/>
      <c r="G19" s="88"/>
      <c r="P19" s="208"/>
      <c r="Q19" s="208"/>
      <c r="R19" s="208"/>
    </row>
    <row r="20" spans="1:18" x14ac:dyDescent="0.3">
      <c r="A20" s="191"/>
      <c r="B20" s="88"/>
      <c r="C20" s="107" t="s">
        <v>2550</v>
      </c>
      <c r="D20" s="217">
        <v>1</v>
      </c>
      <c r="E20" s="217" t="s">
        <v>188</v>
      </c>
      <c r="F20" s="113"/>
      <c r="G20" s="88"/>
      <c r="P20" s="208"/>
      <c r="Q20" s="208"/>
      <c r="R20" s="208"/>
    </row>
    <row r="21" spans="1:18" x14ac:dyDescent="0.3">
      <c r="A21" s="191"/>
      <c r="B21" s="88"/>
      <c r="C21" s="107" t="s">
        <v>2551</v>
      </c>
      <c r="D21" s="217">
        <v>1</v>
      </c>
      <c r="E21" s="217" t="s">
        <v>188</v>
      </c>
      <c r="F21" s="113"/>
      <c r="G21" s="88"/>
      <c r="P21" s="208"/>
      <c r="Q21" s="208"/>
      <c r="R21" s="208"/>
    </row>
    <row r="22" spans="1:18" x14ac:dyDescent="0.3">
      <c r="A22" s="190"/>
      <c r="B22" s="807" t="s">
        <v>212</v>
      </c>
      <c r="C22" s="808"/>
      <c r="D22" s="808"/>
      <c r="E22" s="808"/>
      <c r="F22" s="808"/>
      <c r="G22" s="809"/>
      <c r="H22" s="215">
        <f t="shared" ref="H22:I22" si="1">H23+H29+H32+H34+H36</f>
        <v>14</v>
      </c>
      <c r="I22" s="215">
        <f t="shared" si="1"/>
        <v>28</v>
      </c>
      <c r="P22" s="208"/>
      <c r="Q22" s="208"/>
      <c r="R22" s="208"/>
    </row>
    <row r="23" spans="1:18" x14ac:dyDescent="0.3">
      <c r="A23" s="192" t="s">
        <v>28</v>
      </c>
      <c r="B23" s="768" t="s">
        <v>214</v>
      </c>
      <c r="C23" s="810"/>
      <c r="D23" s="810"/>
      <c r="E23" s="810"/>
      <c r="F23" s="810"/>
      <c r="G23" s="811"/>
      <c r="H23" s="215">
        <f>SUM(D24:D28)</f>
        <v>5</v>
      </c>
      <c r="I23" s="215">
        <f>COUNT(D24:D28)*2</f>
        <v>10</v>
      </c>
      <c r="P23" s="208"/>
      <c r="Q23" s="208"/>
      <c r="R23" s="208"/>
    </row>
    <row r="24" spans="1:18" ht="30" x14ac:dyDescent="0.3">
      <c r="A24" s="191" t="s">
        <v>1129</v>
      </c>
      <c r="B24" s="196" t="s">
        <v>216</v>
      </c>
      <c r="C24" s="92" t="s">
        <v>2552</v>
      </c>
      <c r="D24" s="111">
        <v>1</v>
      </c>
      <c r="E24" s="111" t="s">
        <v>218</v>
      </c>
      <c r="F24" s="88" t="s">
        <v>2553</v>
      </c>
      <c r="G24" s="88"/>
      <c r="P24" s="208"/>
      <c r="Q24" s="208"/>
      <c r="R24" s="208"/>
    </row>
    <row r="25" spans="1:18" ht="30" x14ac:dyDescent="0.3">
      <c r="A25" s="191" t="s">
        <v>1133</v>
      </c>
      <c r="B25" s="196" t="s">
        <v>224</v>
      </c>
      <c r="C25" s="88" t="s">
        <v>2554</v>
      </c>
      <c r="D25" s="111">
        <v>1</v>
      </c>
      <c r="E25" s="111" t="s">
        <v>218</v>
      </c>
      <c r="F25" s="88"/>
      <c r="G25" s="88"/>
      <c r="P25" s="208"/>
      <c r="Q25" s="208"/>
      <c r="R25" s="208"/>
    </row>
    <row r="26" spans="1:18" ht="30" x14ac:dyDescent="0.3">
      <c r="A26" s="191"/>
      <c r="B26" s="196"/>
      <c r="C26" s="88" t="s">
        <v>2555</v>
      </c>
      <c r="D26" s="111">
        <v>1</v>
      </c>
      <c r="E26" s="111" t="s">
        <v>218</v>
      </c>
      <c r="F26" s="88"/>
      <c r="G26" s="88"/>
      <c r="P26" s="208"/>
      <c r="Q26" s="208"/>
      <c r="R26" s="208"/>
    </row>
    <row r="27" spans="1:18" ht="30" x14ac:dyDescent="0.3">
      <c r="A27" s="191"/>
      <c r="B27" s="196"/>
      <c r="C27" s="88" t="s">
        <v>2556</v>
      </c>
      <c r="D27" s="111">
        <v>1</v>
      </c>
      <c r="E27" s="111" t="s">
        <v>218</v>
      </c>
      <c r="F27" s="88"/>
      <c r="G27" s="88"/>
      <c r="P27" s="208"/>
      <c r="Q27" s="208"/>
      <c r="R27" s="208"/>
    </row>
    <row r="28" spans="1:18" ht="30" x14ac:dyDescent="0.3">
      <c r="A28" s="191" t="s">
        <v>1148</v>
      </c>
      <c r="B28" s="196" t="s">
        <v>230</v>
      </c>
      <c r="C28" s="92" t="s">
        <v>231</v>
      </c>
      <c r="D28" s="111">
        <v>1</v>
      </c>
      <c r="E28" s="111" t="s">
        <v>218</v>
      </c>
      <c r="F28" s="88"/>
      <c r="G28" s="88"/>
      <c r="P28" s="208"/>
      <c r="Q28" s="208"/>
      <c r="R28" s="208"/>
    </row>
    <row r="29" spans="1:18" x14ac:dyDescent="0.3">
      <c r="A29" s="191" t="s">
        <v>30</v>
      </c>
      <c r="B29" s="768" t="s">
        <v>4550</v>
      </c>
      <c r="C29" s="810"/>
      <c r="D29" s="810"/>
      <c r="E29" s="810"/>
      <c r="F29" s="810"/>
      <c r="G29" s="811"/>
      <c r="H29" s="215">
        <f>SUM(D30:D31)</f>
        <v>2</v>
      </c>
      <c r="I29" s="215">
        <f>COUNT(D30:D31)*2</f>
        <v>4</v>
      </c>
      <c r="P29" s="208"/>
      <c r="Q29" s="208"/>
      <c r="R29" s="208"/>
    </row>
    <row r="30" spans="1:18" ht="30" x14ac:dyDescent="0.3">
      <c r="A30" s="191" t="s">
        <v>1153</v>
      </c>
      <c r="B30" s="101" t="s">
        <v>238</v>
      </c>
      <c r="C30" s="97" t="s">
        <v>2557</v>
      </c>
      <c r="D30" s="111">
        <v>1</v>
      </c>
      <c r="E30" s="111" t="s">
        <v>218</v>
      </c>
      <c r="F30" s="88"/>
      <c r="G30" s="88"/>
      <c r="P30" s="208"/>
      <c r="Q30" s="208"/>
      <c r="R30" s="208"/>
    </row>
    <row r="31" spans="1:18" ht="45" x14ac:dyDescent="0.3">
      <c r="A31" s="191" t="s">
        <v>1158</v>
      </c>
      <c r="B31" s="216" t="s">
        <v>2558</v>
      </c>
      <c r="C31" s="88" t="s">
        <v>2559</v>
      </c>
      <c r="D31" s="111">
        <v>1</v>
      </c>
      <c r="E31" s="111" t="s">
        <v>218</v>
      </c>
      <c r="F31" s="88" t="s">
        <v>2560</v>
      </c>
      <c r="G31" s="88"/>
      <c r="P31" s="208"/>
      <c r="Q31" s="208"/>
      <c r="R31" s="208"/>
    </row>
    <row r="32" spans="1:18" x14ac:dyDescent="0.3">
      <c r="A32" s="191" t="s">
        <v>31</v>
      </c>
      <c r="B32" s="768" t="s">
        <v>256</v>
      </c>
      <c r="C32" s="810"/>
      <c r="D32" s="810"/>
      <c r="E32" s="810"/>
      <c r="F32" s="810"/>
      <c r="G32" s="811"/>
      <c r="H32" s="215">
        <f>SUM(D33)</f>
        <v>1</v>
      </c>
      <c r="I32" s="215">
        <f>COUNT(D33)*2</f>
        <v>2</v>
      </c>
      <c r="P32" s="208"/>
      <c r="Q32" s="208"/>
      <c r="R32" s="208"/>
    </row>
    <row r="33" spans="1:18" ht="45" x14ac:dyDescent="0.3">
      <c r="A33" s="191" t="s">
        <v>1169</v>
      </c>
      <c r="B33" s="101" t="s">
        <v>266</v>
      </c>
      <c r="C33" s="88" t="s">
        <v>267</v>
      </c>
      <c r="D33" s="111">
        <v>1</v>
      </c>
      <c r="E33" s="111" t="s">
        <v>287</v>
      </c>
      <c r="F33" s="88"/>
      <c r="G33" s="88"/>
      <c r="P33" s="208"/>
      <c r="Q33" s="208"/>
      <c r="R33" s="208"/>
    </row>
    <row r="34" spans="1:18" x14ac:dyDescent="0.3">
      <c r="A34" s="191" t="s">
        <v>33</v>
      </c>
      <c r="B34" s="812" t="s">
        <v>34</v>
      </c>
      <c r="C34" s="810"/>
      <c r="D34" s="810"/>
      <c r="E34" s="810"/>
      <c r="F34" s="810"/>
      <c r="G34" s="811"/>
      <c r="H34" s="215">
        <f>SUM(D35)</f>
        <v>1</v>
      </c>
      <c r="I34" s="215">
        <f>COUNT(D35)*2</f>
        <v>2</v>
      </c>
      <c r="P34" s="208"/>
      <c r="Q34" s="208"/>
      <c r="R34" s="208"/>
    </row>
    <row r="35" spans="1:18" ht="60" x14ac:dyDescent="0.3">
      <c r="A35" s="191" t="s">
        <v>1183</v>
      </c>
      <c r="B35" s="101" t="s">
        <v>285</v>
      </c>
      <c r="C35" s="97" t="s">
        <v>2561</v>
      </c>
      <c r="D35" s="111">
        <v>1</v>
      </c>
      <c r="E35" s="111" t="s">
        <v>488</v>
      </c>
      <c r="F35" s="88"/>
      <c r="G35" s="88"/>
      <c r="P35" s="208"/>
      <c r="Q35" s="208"/>
      <c r="R35" s="208"/>
    </row>
    <row r="36" spans="1:18" x14ac:dyDescent="0.3">
      <c r="A36" s="191" t="s">
        <v>35</v>
      </c>
      <c r="B36" s="768" t="s">
        <v>1189</v>
      </c>
      <c r="C36" s="810"/>
      <c r="D36" s="810"/>
      <c r="E36" s="810"/>
      <c r="F36" s="810"/>
      <c r="G36" s="811"/>
      <c r="H36" s="215">
        <f>SUM(D37:D41)</f>
        <v>5</v>
      </c>
      <c r="I36" s="215">
        <f>COUNT(D37:D41)*2</f>
        <v>10</v>
      </c>
      <c r="P36" s="208"/>
      <c r="Q36" s="208"/>
      <c r="R36" s="208"/>
    </row>
    <row r="37" spans="1:18" ht="45" x14ac:dyDescent="0.3">
      <c r="A37" s="191" t="s">
        <v>294</v>
      </c>
      <c r="B37" s="101" t="s">
        <v>295</v>
      </c>
      <c r="C37" s="98" t="s">
        <v>2562</v>
      </c>
      <c r="D37" s="111">
        <v>1</v>
      </c>
      <c r="E37" s="111" t="s">
        <v>297</v>
      </c>
      <c r="F37" s="88"/>
      <c r="G37" s="88"/>
      <c r="P37" s="208"/>
      <c r="Q37" s="208"/>
      <c r="R37" s="208"/>
    </row>
    <row r="38" spans="1:18" ht="45" x14ac:dyDescent="0.3">
      <c r="A38" s="191" t="s">
        <v>1192</v>
      </c>
      <c r="B38" s="101" t="s">
        <v>299</v>
      </c>
      <c r="C38" s="98" t="s">
        <v>2563</v>
      </c>
      <c r="D38" s="111">
        <v>1</v>
      </c>
      <c r="E38" s="111" t="s">
        <v>188</v>
      </c>
      <c r="F38" s="88"/>
      <c r="G38" s="88"/>
      <c r="P38" s="208"/>
      <c r="Q38" s="208"/>
      <c r="R38" s="208"/>
    </row>
    <row r="39" spans="1:18" ht="45" x14ac:dyDescent="0.3">
      <c r="A39" s="191"/>
      <c r="B39" s="101"/>
      <c r="C39" s="88" t="s">
        <v>2564</v>
      </c>
      <c r="D39" s="111">
        <v>1</v>
      </c>
      <c r="E39" s="111" t="s">
        <v>297</v>
      </c>
      <c r="F39" s="88"/>
      <c r="G39" s="88"/>
      <c r="P39" s="208"/>
      <c r="Q39" s="208"/>
      <c r="R39" s="208"/>
    </row>
    <row r="40" spans="1:18" ht="45" x14ac:dyDescent="0.3">
      <c r="A40" s="191" t="s">
        <v>1197</v>
      </c>
      <c r="B40" s="101" t="s">
        <v>1880</v>
      </c>
      <c r="C40" s="98" t="s">
        <v>2565</v>
      </c>
      <c r="D40" s="111">
        <v>1</v>
      </c>
      <c r="E40" s="111" t="s">
        <v>1200</v>
      </c>
      <c r="F40" s="88" t="s">
        <v>2566</v>
      </c>
      <c r="G40" s="88"/>
      <c r="P40" s="208"/>
      <c r="Q40" s="208"/>
      <c r="R40" s="208"/>
    </row>
    <row r="41" spans="1:18" ht="45" x14ac:dyDescent="0.3">
      <c r="A41" s="191" t="s">
        <v>1201</v>
      </c>
      <c r="B41" s="101" t="s">
        <v>1202</v>
      </c>
      <c r="C41" s="98" t="s">
        <v>2567</v>
      </c>
      <c r="D41" s="111">
        <v>1</v>
      </c>
      <c r="E41" s="111" t="s">
        <v>1200</v>
      </c>
      <c r="F41" s="88"/>
      <c r="G41" s="88"/>
      <c r="P41" s="208"/>
      <c r="Q41" s="208"/>
      <c r="R41" s="208"/>
    </row>
    <row r="42" spans="1:18" x14ac:dyDescent="0.3">
      <c r="A42" s="190"/>
      <c r="B42" s="807" t="s">
        <v>304</v>
      </c>
      <c r="C42" s="808"/>
      <c r="D42" s="808"/>
      <c r="E42" s="808"/>
      <c r="F42" s="808"/>
      <c r="G42" s="809"/>
      <c r="H42" s="215">
        <f>H43+H56+H62+H67+H69+H90+H94</f>
        <v>60</v>
      </c>
      <c r="I42" s="215">
        <f>I43+I56+I62+I67+I69+I90+I94</f>
        <v>120</v>
      </c>
      <c r="P42" s="208"/>
      <c r="Q42" s="208"/>
      <c r="R42" s="208"/>
    </row>
    <row r="43" spans="1:18" x14ac:dyDescent="0.3">
      <c r="A43" s="191" t="s">
        <v>38</v>
      </c>
      <c r="B43" s="768" t="s">
        <v>39</v>
      </c>
      <c r="C43" s="810"/>
      <c r="D43" s="810"/>
      <c r="E43" s="810"/>
      <c r="F43" s="810"/>
      <c r="G43" s="811"/>
      <c r="H43" s="215">
        <f>SUM(D44:D55)</f>
        <v>12</v>
      </c>
      <c r="I43" s="215">
        <f>COUNT(D44:D55)*2</f>
        <v>24</v>
      </c>
      <c r="P43" s="208"/>
      <c r="Q43" s="208"/>
      <c r="R43" s="208"/>
    </row>
    <row r="44" spans="1:18" ht="30" x14ac:dyDescent="0.3">
      <c r="A44" s="191" t="s">
        <v>1204</v>
      </c>
      <c r="B44" s="92" t="s">
        <v>307</v>
      </c>
      <c r="C44" s="97" t="s">
        <v>2568</v>
      </c>
      <c r="D44" s="217">
        <v>1</v>
      </c>
      <c r="E44" s="217" t="s">
        <v>218</v>
      </c>
      <c r="F44" s="113" t="s">
        <v>2569</v>
      </c>
      <c r="G44" s="88"/>
      <c r="P44" s="208"/>
      <c r="Q44" s="208"/>
      <c r="R44" s="208"/>
    </row>
    <row r="45" spans="1:18" ht="30" x14ac:dyDescent="0.3">
      <c r="A45" s="191"/>
      <c r="B45" s="92"/>
      <c r="C45" s="97" t="s">
        <v>2570</v>
      </c>
      <c r="D45" s="217">
        <v>1</v>
      </c>
      <c r="E45" s="217" t="s">
        <v>218</v>
      </c>
      <c r="F45" s="113"/>
      <c r="G45" s="88"/>
      <c r="P45" s="208"/>
      <c r="Q45" s="208"/>
      <c r="R45" s="208"/>
    </row>
    <row r="46" spans="1:18" ht="30" x14ac:dyDescent="0.3">
      <c r="A46" s="191" t="s">
        <v>1209</v>
      </c>
      <c r="B46" s="93" t="s">
        <v>310</v>
      </c>
      <c r="C46" s="97" t="s">
        <v>2571</v>
      </c>
      <c r="D46" s="111">
        <v>1</v>
      </c>
      <c r="E46" s="217" t="s">
        <v>218</v>
      </c>
      <c r="F46" s="88"/>
      <c r="G46" s="88"/>
      <c r="P46" s="208"/>
      <c r="Q46" s="208"/>
      <c r="R46" s="208"/>
    </row>
    <row r="47" spans="1:18" ht="30" x14ac:dyDescent="0.3">
      <c r="A47" s="191" t="s">
        <v>1219</v>
      </c>
      <c r="B47" s="92" t="s">
        <v>316</v>
      </c>
      <c r="C47" s="97" t="s">
        <v>2572</v>
      </c>
      <c r="D47" s="217">
        <v>1</v>
      </c>
      <c r="E47" s="217" t="s">
        <v>218</v>
      </c>
      <c r="F47" s="88"/>
      <c r="G47" s="88"/>
      <c r="P47" s="208"/>
      <c r="Q47" s="208"/>
      <c r="R47" s="208"/>
    </row>
    <row r="48" spans="1:18" x14ac:dyDescent="0.3">
      <c r="A48" s="191"/>
      <c r="B48" s="92"/>
      <c r="C48" s="97" t="s">
        <v>2573</v>
      </c>
      <c r="D48" s="217">
        <v>1</v>
      </c>
      <c r="E48" s="217" t="s">
        <v>218</v>
      </c>
      <c r="F48" s="113" t="s">
        <v>2574</v>
      </c>
      <c r="G48" s="88"/>
      <c r="P48" s="208"/>
      <c r="Q48" s="208"/>
      <c r="R48" s="208"/>
    </row>
    <row r="49" spans="1:18" x14ac:dyDescent="0.3">
      <c r="A49" s="191"/>
      <c r="B49" s="92"/>
      <c r="C49" s="97" t="s">
        <v>2575</v>
      </c>
      <c r="D49" s="217">
        <v>1</v>
      </c>
      <c r="E49" s="217" t="s">
        <v>218</v>
      </c>
      <c r="F49" s="88"/>
      <c r="G49" s="88"/>
      <c r="P49" s="208"/>
      <c r="Q49" s="208"/>
      <c r="R49" s="208"/>
    </row>
    <row r="50" spans="1:18" ht="30" x14ac:dyDescent="0.3">
      <c r="A50" s="191"/>
      <c r="B50" s="92"/>
      <c r="C50" s="97" t="s">
        <v>2576</v>
      </c>
      <c r="D50" s="217">
        <v>1</v>
      </c>
      <c r="E50" s="217" t="s">
        <v>218</v>
      </c>
      <c r="F50" s="88"/>
      <c r="G50" s="88"/>
      <c r="P50" s="208"/>
      <c r="Q50" s="208"/>
      <c r="R50" s="208"/>
    </row>
    <row r="51" spans="1:18" x14ac:dyDescent="0.3">
      <c r="A51" s="191"/>
      <c r="B51" s="92"/>
      <c r="C51" s="97" t="s">
        <v>2577</v>
      </c>
      <c r="D51" s="217">
        <v>1</v>
      </c>
      <c r="E51" s="217" t="s">
        <v>218</v>
      </c>
      <c r="F51" s="88"/>
      <c r="G51" s="88"/>
      <c r="P51" s="208"/>
      <c r="Q51" s="208"/>
      <c r="R51" s="208"/>
    </row>
    <row r="52" spans="1:18" ht="30" x14ac:dyDescent="0.3">
      <c r="A52" s="191" t="s">
        <v>1225</v>
      </c>
      <c r="B52" s="92" t="s">
        <v>334</v>
      </c>
      <c r="C52" s="97" t="s">
        <v>2578</v>
      </c>
      <c r="D52" s="111">
        <v>1</v>
      </c>
      <c r="E52" s="217" t="s">
        <v>218</v>
      </c>
      <c r="F52" s="88"/>
      <c r="G52" s="88"/>
      <c r="P52" s="208"/>
      <c r="Q52" s="208"/>
      <c r="R52" s="208"/>
    </row>
    <row r="53" spans="1:18" ht="30" x14ac:dyDescent="0.3">
      <c r="A53" s="191" t="s">
        <v>1227</v>
      </c>
      <c r="B53" s="92" t="s">
        <v>338</v>
      </c>
      <c r="C53" s="97" t="s">
        <v>1228</v>
      </c>
      <c r="D53" s="111">
        <v>1</v>
      </c>
      <c r="E53" s="217" t="s">
        <v>218</v>
      </c>
      <c r="F53" s="88"/>
      <c r="G53" s="88"/>
      <c r="P53" s="208"/>
      <c r="Q53" s="208"/>
      <c r="R53" s="208"/>
    </row>
    <row r="54" spans="1:18" ht="30" x14ac:dyDescent="0.3">
      <c r="A54" s="191" t="s">
        <v>1229</v>
      </c>
      <c r="B54" s="92" t="s">
        <v>342</v>
      </c>
      <c r="C54" s="97" t="s">
        <v>2579</v>
      </c>
      <c r="D54" s="111">
        <v>1</v>
      </c>
      <c r="E54" s="217" t="s">
        <v>218</v>
      </c>
      <c r="F54" s="88"/>
      <c r="G54" s="88"/>
      <c r="P54" s="208"/>
      <c r="Q54" s="208"/>
      <c r="R54" s="208"/>
    </row>
    <row r="55" spans="1:18" ht="60" x14ac:dyDescent="0.3">
      <c r="A55" s="191" t="s">
        <v>1232</v>
      </c>
      <c r="B55" s="92" t="s">
        <v>346</v>
      </c>
      <c r="C55" s="97" t="s">
        <v>2580</v>
      </c>
      <c r="D55" s="111">
        <v>1</v>
      </c>
      <c r="E55" s="217" t="s">
        <v>218</v>
      </c>
      <c r="F55" s="88" t="s">
        <v>2581</v>
      </c>
      <c r="G55" s="88"/>
      <c r="P55" s="208"/>
      <c r="Q55" s="208"/>
      <c r="R55" s="208"/>
    </row>
    <row r="56" spans="1:18" x14ac:dyDescent="0.3">
      <c r="A56" s="191" t="s">
        <v>40</v>
      </c>
      <c r="B56" s="768" t="s">
        <v>3648</v>
      </c>
      <c r="C56" s="810"/>
      <c r="D56" s="810"/>
      <c r="E56" s="810"/>
      <c r="F56" s="810"/>
      <c r="G56" s="811"/>
      <c r="H56" s="215">
        <f>SUM(D57:D66)</f>
        <v>9</v>
      </c>
      <c r="I56" s="215">
        <f>COUNT(D57:D66)*2</f>
        <v>18</v>
      </c>
      <c r="P56" s="208"/>
      <c r="Q56" s="208"/>
      <c r="R56" s="208"/>
    </row>
    <row r="57" spans="1:18" ht="45" x14ac:dyDescent="0.3">
      <c r="A57" s="191" t="s">
        <v>353</v>
      </c>
      <c r="B57" s="93" t="s">
        <v>354</v>
      </c>
      <c r="C57" s="88" t="s">
        <v>355</v>
      </c>
      <c r="D57" s="111">
        <v>1</v>
      </c>
      <c r="E57" s="111" t="s">
        <v>218</v>
      </c>
      <c r="F57" s="88" t="s">
        <v>2582</v>
      </c>
      <c r="G57" s="88"/>
      <c r="P57" s="208"/>
      <c r="Q57" s="208"/>
      <c r="R57" s="208"/>
    </row>
    <row r="58" spans="1:18" ht="30" x14ac:dyDescent="0.3">
      <c r="A58" s="191" t="s">
        <v>1238</v>
      </c>
      <c r="B58" s="93" t="s">
        <v>358</v>
      </c>
      <c r="C58" s="98" t="s">
        <v>2583</v>
      </c>
      <c r="D58" s="111">
        <v>1</v>
      </c>
      <c r="E58" s="111" t="s">
        <v>218</v>
      </c>
      <c r="F58" s="88"/>
      <c r="G58" s="88"/>
      <c r="P58" s="208"/>
      <c r="Q58" s="208"/>
      <c r="R58" s="208"/>
    </row>
    <row r="59" spans="1:18" x14ac:dyDescent="0.3">
      <c r="A59" s="191"/>
      <c r="B59" s="94"/>
      <c r="C59" s="97" t="s">
        <v>2584</v>
      </c>
      <c r="D59" s="111">
        <v>1</v>
      </c>
      <c r="E59" s="111" t="s">
        <v>218</v>
      </c>
      <c r="F59" s="88"/>
      <c r="G59" s="88"/>
      <c r="P59" s="208"/>
      <c r="Q59" s="208"/>
      <c r="R59" s="208"/>
    </row>
    <row r="60" spans="1:18" ht="30" x14ac:dyDescent="0.3">
      <c r="A60" s="191" t="s">
        <v>360</v>
      </c>
      <c r="B60" s="94" t="s">
        <v>361</v>
      </c>
      <c r="C60" s="107" t="s">
        <v>2585</v>
      </c>
      <c r="D60" s="111">
        <v>1</v>
      </c>
      <c r="E60" s="111" t="s">
        <v>218</v>
      </c>
      <c r="F60" s="88"/>
      <c r="G60" s="88"/>
      <c r="P60" s="208"/>
      <c r="Q60" s="208"/>
      <c r="R60" s="208"/>
    </row>
    <row r="61" spans="1:18" ht="30" x14ac:dyDescent="0.3">
      <c r="A61" s="191"/>
      <c r="B61" s="90"/>
      <c r="C61" s="107" t="s">
        <v>2586</v>
      </c>
      <c r="D61" s="111">
        <v>1</v>
      </c>
      <c r="E61" s="111" t="s">
        <v>218</v>
      </c>
      <c r="F61" s="88"/>
      <c r="G61" s="88"/>
      <c r="P61" s="208"/>
      <c r="Q61" s="208"/>
      <c r="R61" s="208"/>
    </row>
    <row r="62" spans="1:18" x14ac:dyDescent="0.3">
      <c r="A62" s="191" t="s">
        <v>41</v>
      </c>
      <c r="B62" s="773" t="s">
        <v>3530</v>
      </c>
      <c r="C62" s="774"/>
      <c r="D62" s="774"/>
      <c r="E62" s="774"/>
      <c r="F62" s="774"/>
      <c r="G62" s="775"/>
      <c r="H62" s="215">
        <f>SUM(D63:D66)</f>
        <v>4</v>
      </c>
      <c r="I62" s="215">
        <f>COUNT(D63:D66)*2</f>
        <v>8</v>
      </c>
      <c r="P62" s="208"/>
      <c r="Q62" s="208"/>
      <c r="R62" s="208"/>
    </row>
    <row r="63" spans="1:18" ht="30" x14ac:dyDescent="0.3">
      <c r="A63" s="191" t="s">
        <v>372</v>
      </c>
      <c r="B63" s="93" t="s">
        <v>364</v>
      </c>
      <c r="C63" s="107" t="s">
        <v>2587</v>
      </c>
      <c r="D63" s="111">
        <v>1</v>
      </c>
      <c r="E63" s="111" t="s">
        <v>245</v>
      </c>
      <c r="F63" s="88"/>
      <c r="G63" s="88"/>
      <c r="P63" s="208"/>
      <c r="Q63" s="208"/>
      <c r="R63" s="208"/>
    </row>
    <row r="64" spans="1:18" ht="30" x14ac:dyDescent="0.3">
      <c r="A64" s="191" t="s">
        <v>1915</v>
      </c>
      <c r="B64" s="95" t="s">
        <v>366</v>
      </c>
      <c r="C64" s="218" t="s">
        <v>2588</v>
      </c>
      <c r="D64" s="111">
        <v>1</v>
      </c>
      <c r="E64" s="111" t="s">
        <v>243</v>
      </c>
      <c r="F64" s="88"/>
      <c r="G64" s="88"/>
      <c r="P64" s="208"/>
      <c r="Q64" s="208"/>
      <c r="R64" s="208"/>
    </row>
    <row r="65" spans="1:18" ht="45" x14ac:dyDescent="0.3">
      <c r="A65" s="191"/>
      <c r="B65" s="95"/>
      <c r="C65" s="97" t="s">
        <v>2589</v>
      </c>
      <c r="D65" s="111">
        <v>1</v>
      </c>
      <c r="E65" s="111" t="s">
        <v>243</v>
      </c>
      <c r="F65" s="88"/>
      <c r="G65" s="88"/>
      <c r="P65" s="208"/>
      <c r="Q65" s="208"/>
      <c r="R65" s="208"/>
    </row>
    <row r="66" spans="1:18" ht="45" x14ac:dyDescent="0.3">
      <c r="A66" s="191" t="s">
        <v>1704</v>
      </c>
      <c r="B66" s="93" t="s">
        <v>369</v>
      </c>
      <c r="C66" s="88" t="s">
        <v>2590</v>
      </c>
      <c r="D66" s="111">
        <v>1</v>
      </c>
      <c r="E66" s="111" t="s">
        <v>176</v>
      </c>
      <c r="F66" s="88"/>
      <c r="G66" s="88"/>
      <c r="P66" s="208"/>
      <c r="Q66" s="208"/>
      <c r="R66" s="208"/>
    </row>
    <row r="67" spans="1:18" x14ac:dyDescent="0.3">
      <c r="A67" s="191" t="s">
        <v>43</v>
      </c>
      <c r="B67" s="768" t="s">
        <v>371</v>
      </c>
      <c r="C67" s="810"/>
      <c r="D67" s="810"/>
      <c r="E67" s="810"/>
      <c r="F67" s="810"/>
      <c r="G67" s="811"/>
      <c r="H67" s="215">
        <f>SUM(D68:D68)</f>
        <v>1</v>
      </c>
      <c r="I67" s="215">
        <f>COUNT(D68:D68)*2</f>
        <v>2</v>
      </c>
      <c r="P67" s="208"/>
      <c r="Q67" s="208"/>
      <c r="R67" s="208"/>
    </row>
    <row r="68" spans="1:18" ht="30" x14ac:dyDescent="0.3">
      <c r="A68" s="191" t="s">
        <v>3531</v>
      </c>
      <c r="B68" s="92" t="s">
        <v>382</v>
      </c>
      <c r="C68" s="88" t="s">
        <v>2591</v>
      </c>
      <c r="D68" s="111">
        <v>1</v>
      </c>
      <c r="E68" s="111" t="s">
        <v>388</v>
      </c>
      <c r="F68" s="88" t="s">
        <v>4407</v>
      </c>
      <c r="G68" s="88"/>
      <c r="P68" s="208"/>
      <c r="Q68" s="208"/>
      <c r="R68" s="208"/>
    </row>
    <row r="69" spans="1:18" x14ac:dyDescent="0.3">
      <c r="A69" s="191" t="s">
        <v>44</v>
      </c>
      <c r="B69" s="768" t="s">
        <v>4552</v>
      </c>
      <c r="C69" s="810"/>
      <c r="D69" s="810"/>
      <c r="E69" s="810"/>
      <c r="F69" s="810"/>
      <c r="G69" s="811"/>
      <c r="H69" s="215">
        <f>SUM(D70:D89)</f>
        <v>20</v>
      </c>
      <c r="I69" s="215">
        <f>COUNT(D70:D89)*2</f>
        <v>40</v>
      </c>
      <c r="P69" s="208"/>
      <c r="Q69" s="208"/>
      <c r="R69" s="208"/>
    </row>
    <row r="70" spans="1:18" ht="30" x14ac:dyDescent="0.3">
      <c r="A70" s="191" t="s">
        <v>1278</v>
      </c>
      <c r="B70" s="92" t="s">
        <v>393</v>
      </c>
      <c r="C70" s="97" t="s">
        <v>2596</v>
      </c>
      <c r="D70" s="217">
        <v>1</v>
      </c>
      <c r="E70" s="217" t="s">
        <v>243</v>
      </c>
      <c r="F70" s="113" t="s">
        <v>2597</v>
      </c>
      <c r="G70" s="88"/>
      <c r="P70" s="208"/>
      <c r="Q70" s="208"/>
      <c r="R70" s="208"/>
    </row>
    <row r="71" spans="1:18" x14ac:dyDescent="0.3">
      <c r="A71" s="191"/>
      <c r="B71" s="92"/>
      <c r="C71" s="97" t="s">
        <v>2598</v>
      </c>
      <c r="D71" s="217">
        <v>1</v>
      </c>
      <c r="E71" s="217" t="s">
        <v>243</v>
      </c>
      <c r="F71" s="113" t="s">
        <v>2597</v>
      </c>
      <c r="G71" s="88"/>
      <c r="P71" s="208"/>
      <c r="Q71" s="208"/>
      <c r="R71" s="208"/>
    </row>
    <row r="72" spans="1:18" x14ac:dyDescent="0.3">
      <c r="A72" s="191"/>
      <c r="B72" s="92"/>
      <c r="C72" s="97" t="s">
        <v>2599</v>
      </c>
      <c r="D72" s="217">
        <v>1</v>
      </c>
      <c r="E72" s="217" t="s">
        <v>243</v>
      </c>
      <c r="F72" s="113" t="s">
        <v>2597</v>
      </c>
      <c r="G72" s="88"/>
      <c r="P72" s="208"/>
      <c r="Q72" s="208"/>
      <c r="R72" s="208"/>
    </row>
    <row r="73" spans="1:18" x14ac:dyDescent="0.3">
      <c r="A73" s="191"/>
      <c r="B73" s="92"/>
      <c r="C73" s="97" t="s">
        <v>1707</v>
      </c>
      <c r="D73" s="217">
        <v>1</v>
      </c>
      <c r="E73" s="217" t="s">
        <v>243</v>
      </c>
      <c r="F73" s="113" t="s">
        <v>2597</v>
      </c>
      <c r="G73" s="88"/>
      <c r="P73" s="208"/>
      <c r="Q73" s="208"/>
      <c r="R73" s="208"/>
    </row>
    <row r="74" spans="1:18" x14ac:dyDescent="0.3">
      <c r="A74" s="191"/>
      <c r="B74" s="92"/>
      <c r="C74" s="97" t="s">
        <v>2600</v>
      </c>
      <c r="D74" s="217">
        <v>1</v>
      </c>
      <c r="E74" s="217" t="s">
        <v>243</v>
      </c>
      <c r="F74" s="113" t="s">
        <v>2597</v>
      </c>
      <c r="G74" s="88"/>
      <c r="P74" s="208"/>
      <c r="Q74" s="208"/>
      <c r="R74" s="208"/>
    </row>
    <row r="75" spans="1:18" x14ac:dyDescent="0.3">
      <c r="A75" s="191"/>
      <c r="B75" s="92"/>
      <c r="C75" s="97" t="s">
        <v>2601</v>
      </c>
      <c r="D75" s="217">
        <v>1</v>
      </c>
      <c r="E75" s="217" t="s">
        <v>243</v>
      </c>
      <c r="F75" s="113" t="s">
        <v>2597</v>
      </c>
      <c r="G75" s="88"/>
      <c r="P75" s="208"/>
      <c r="Q75" s="208"/>
      <c r="R75" s="208"/>
    </row>
    <row r="76" spans="1:18" x14ac:dyDescent="0.3">
      <c r="A76" s="191"/>
      <c r="B76" s="92"/>
      <c r="C76" s="97" t="s">
        <v>2602</v>
      </c>
      <c r="D76" s="217">
        <v>1</v>
      </c>
      <c r="E76" s="217" t="s">
        <v>243</v>
      </c>
      <c r="F76" s="113" t="s">
        <v>2597</v>
      </c>
      <c r="G76" s="88"/>
      <c r="P76" s="208"/>
      <c r="Q76" s="208"/>
      <c r="R76" s="208"/>
    </row>
    <row r="77" spans="1:18" x14ac:dyDescent="0.3">
      <c r="A77" s="191"/>
      <c r="B77" s="92"/>
      <c r="C77" s="97" t="s">
        <v>2603</v>
      </c>
      <c r="D77" s="217">
        <v>1</v>
      </c>
      <c r="E77" s="217" t="s">
        <v>243</v>
      </c>
      <c r="F77" s="113" t="s">
        <v>2597</v>
      </c>
      <c r="G77" s="88"/>
      <c r="P77" s="208"/>
      <c r="Q77" s="208"/>
      <c r="R77" s="208"/>
    </row>
    <row r="78" spans="1:18" x14ac:dyDescent="0.3">
      <c r="A78" s="191"/>
      <c r="B78" s="92"/>
      <c r="C78" s="97" t="s">
        <v>2604</v>
      </c>
      <c r="D78" s="217">
        <v>1</v>
      </c>
      <c r="E78" s="217" t="s">
        <v>243</v>
      </c>
      <c r="F78" s="113" t="s">
        <v>2597</v>
      </c>
      <c r="G78" s="88"/>
      <c r="P78" s="208"/>
      <c r="Q78" s="208"/>
      <c r="R78" s="208"/>
    </row>
    <row r="79" spans="1:18" x14ac:dyDescent="0.3">
      <c r="A79" s="191"/>
      <c r="B79" s="92"/>
      <c r="C79" s="97" t="s">
        <v>2605</v>
      </c>
      <c r="D79" s="217">
        <v>1</v>
      </c>
      <c r="E79" s="217" t="s">
        <v>243</v>
      </c>
      <c r="F79" s="113" t="s">
        <v>2597</v>
      </c>
      <c r="G79" s="88"/>
      <c r="P79" s="208"/>
      <c r="Q79" s="208"/>
      <c r="R79" s="208"/>
    </row>
    <row r="80" spans="1:18" ht="30" x14ac:dyDescent="0.3">
      <c r="A80" s="191"/>
      <c r="B80" s="92"/>
      <c r="C80" s="97" t="s">
        <v>2606</v>
      </c>
      <c r="D80" s="217">
        <v>1</v>
      </c>
      <c r="E80" s="217" t="s">
        <v>243</v>
      </c>
      <c r="F80" s="113" t="s">
        <v>2597</v>
      </c>
      <c r="G80" s="88"/>
      <c r="P80" s="208"/>
      <c r="Q80" s="208"/>
      <c r="R80" s="208"/>
    </row>
    <row r="81" spans="1:18" x14ac:dyDescent="0.3">
      <c r="A81" s="191"/>
      <c r="B81" s="92"/>
      <c r="C81" s="97" t="s">
        <v>2607</v>
      </c>
      <c r="D81" s="217">
        <v>1</v>
      </c>
      <c r="E81" s="217" t="s">
        <v>243</v>
      </c>
      <c r="F81" s="113" t="s">
        <v>2597</v>
      </c>
      <c r="G81" s="88"/>
      <c r="P81" s="208"/>
      <c r="Q81" s="208"/>
      <c r="R81" s="208"/>
    </row>
    <row r="82" spans="1:18" x14ac:dyDescent="0.3">
      <c r="A82" s="191"/>
      <c r="B82" s="92"/>
      <c r="C82" s="97" t="s">
        <v>2608</v>
      </c>
      <c r="D82" s="217">
        <v>1</v>
      </c>
      <c r="E82" s="217" t="s">
        <v>243</v>
      </c>
      <c r="F82" s="113" t="s">
        <v>2597</v>
      </c>
      <c r="G82" s="88"/>
      <c r="P82" s="208"/>
      <c r="Q82" s="208"/>
      <c r="R82" s="208"/>
    </row>
    <row r="83" spans="1:18" x14ac:dyDescent="0.3">
      <c r="A83" s="191"/>
      <c r="B83" s="92"/>
      <c r="C83" s="97" t="s">
        <v>2609</v>
      </c>
      <c r="D83" s="217">
        <v>1</v>
      </c>
      <c r="E83" s="217" t="s">
        <v>243</v>
      </c>
      <c r="F83" s="113" t="s">
        <v>2597</v>
      </c>
      <c r="G83" s="88"/>
      <c r="P83" s="208"/>
      <c r="Q83" s="208"/>
      <c r="R83" s="208"/>
    </row>
    <row r="84" spans="1:18" x14ac:dyDescent="0.3">
      <c r="A84" s="191"/>
      <c r="B84" s="92"/>
      <c r="C84" s="97" t="s">
        <v>2610</v>
      </c>
      <c r="D84" s="217">
        <v>1</v>
      </c>
      <c r="E84" s="217" t="s">
        <v>243</v>
      </c>
      <c r="F84" s="113" t="s">
        <v>2597</v>
      </c>
      <c r="G84" s="88"/>
      <c r="P84" s="208"/>
      <c r="Q84" s="208"/>
      <c r="R84" s="208"/>
    </row>
    <row r="85" spans="1:18" x14ac:dyDescent="0.3">
      <c r="A85" s="191"/>
      <c r="B85" s="92"/>
      <c r="C85" s="97" t="s">
        <v>2611</v>
      </c>
      <c r="D85" s="217">
        <v>1</v>
      </c>
      <c r="E85" s="217" t="s">
        <v>243</v>
      </c>
      <c r="F85" s="113" t="s">
        <v>2597</v>
      </c>
      <c r="G85" s="88"/>
      <c r="P85" s="208"/>
      <c r="Q85" s="208"/>
      <c r="R85" s="208"/>
    </row>
    <row r="86" spans="1:18" x14ac:dyDescent="0.3">
      <c r="A86" s="191"/>
      <c r="B86" s="92"/>
      <c r="C86" s="97" t="s">
        <v>2612</v>
      </c>
      <c r="D86" s="217">
        <v>1</v>
      </c>
      <c r="E86" s="217" t="s">
        <v>243</v>
      </c>
      <c r="F86" s="113" t="s">
        <v>2597</v>
      </c>
      <c r="G86" s="88"/>
      <c r="P86" s="208"/>
      <c r="Q86" s="208"/>
      <c r="R86" s="208"/>
    </row>
    <row r="87" spans="1:18" x14ac:dyDescent="0.3">
      <c r="A87" s="191"/>
      <c r="B87" s="92"/>
      <c r="C87" s="97" t="s">
        <v>2613</v>
      </c>
      <c r="D87" s="217">
        <v>1</v>
      </c>
      <c r="E87" s="217" t="s">
        <v>243</v>
      </c>
      <c r="F87" s="113" t="s">
        <v>2597</v>
      </c>
      <c r="G87" s="88"/>
      <c r="P87" s="208"/>
      <c r="Q87" s="208"/>
      <c r="R87" s="208"/>
    </row>
    <row r="88" spans="1:18" x14ac:dyDescent="0.3">
      <c r="A88" s="191"/>
      <c r="B88" s="92"/>
      <c r="C88" s="97" t="s">
        <v>2614</v>
      </c>
      <c r="D88" s="217">
        <v>1</v>
      </c>
      <c r="E88" s="217" t="s">
        <v>243</v>
      </c>
      <c r="F88" s="113" t="s">
        <v>2597</v>
      </c>
      <c r="G88" s="88"/>
      <c r="P88" s="208"/>
      <c r="Q88" s="208"/>
      <c r="R88" s="208"/>
    </row>
    <row r="89" spans="1:18" ht="30" x14ac:dyDescent="0.3">
      <c r="A89" s="191" t="s">
        <v>1281</v>
      </c>
      <c r="B89" s="92" t="s">
        <v>413</v>
      </c>
      <c r="C89" s="88" t="s">
        <v>2615</v>
      </c>
      <c r="D89" s="217">
        <v>1</v>
      </c>
      <c r="E89" s="217" t="s">
        <v>243</v>
      </c>
      <c r="F89" s="113" t="s">
        <v>2616</v>
      </c>
      <c r="G89" s="88"/>
      <c r="P89" s="208"/>
      <c r="Q89" s="208"/>
      <c r="R89" s="208"/>
    </row>
    <row r="90" spans="1:18" x14ac:dyDescent="0.3">
      <c r="A90" s="191" t="s">
        <v>3533</v>
      </c>
      <c r="B90" s="768" t="s">
        <v>45</v>
      </c>
      <c r="C90" s="810"/>
      <c r="D90" s="810"/>
      <c r="E90" s="810"/>
      <c r="F90" s="810"/>
      <c r="G90" s="811"/>
      <c r="H90" s="215">
        <f>SUM(D91:D93)</f>
        <v>3</v>
      </c>
      <c r="I90" s="215">
        <f>COUNT(D91:D93)*2</f>
        <v>6</v>
      </c>
      <c r="P90" s="208"/>
      <c r="Q90" s="208"/>
      <c r="R90" s="208"/>
    </row>
    <row r="91" spans="1:18" ht="30" x14ac:dyDescent="0.3">
      <c r="A91" s="191" t="s">
        <v>3538</v>
      </c>
      <c r="B91" s="92" t="s">
        <v>441</v>
      </c>
      <c r="C91" s="119" t="s">
        <v>2617</v>
      </c>
      <c r="D91" s="217">
        <v>1</v>
      </c>
      <c r="E91" s="217" t="s">
        <v>218</v>
      </c>
      <c r="F91" s="113" t="s">
        <v>2618</v>
      </c>
      <c r="G91" s="88"/>
      <c r="P91" s="208"/>
      <c r="Q91" s="208"/>
      <c r="R91" s="208"/>
    </row>
    <row r="92" spans="1:18" ht="30" x14ac:dyDescent="0.3">
      <c r="A92" s="191" t="s">
        <v>3539</v>
      </c>
      <c r="B92" s="92" t="s">
        <v>444</v>
      </c>
      <c r="C92" s="88" t="s">
        <v>1289</v>
      </c>
      <c r="D92" s="111">
        <v>1</v>
      </c>
      <c r="E92" s="217" t="s">
        <v>218</v>
      </c>
      <c r="F92" s="88" t="s">
        <v>1290</v>
      </c>
      <c r="G92" s="88"/>
      <c r="P92" s="208"/>
      <c r="Q92" s="208"/>
      <c r="R92" s="208"/>
    </row>
    <row r="93" spans="1:18" ht="30" x14ac:dyDescent="0.3">
      <c r="A93" s="191" t="s">
        <v>3540</v>
      </c>
      <c r="B93" s="92" t="s">
        <v>2619</v>
      </c>
      <c r="C93" s="97" t="s">
        <v>2620</v>
      </c>
      <c r="D93" s="217">
        <v>1</v>
      </c>
      <c r="E93" s="217" t="s">
        <v>218</v>
      </c>
      <c r="F93" s="113" t="s">
        <v>2621</v>
      </c>
      <c r="G93" s="88"/>
      <c r="P93" s="208"/>
      <c r="Q93" s="208"/>
      <c r="R93" s="208"/>
    </row>
    <row r="94" spans="1:18" ht="15.5" customHeight="1" x14ac:dyDescent="0.3">
      <c r="A94" s="156" t="s">
        <v>3541</v>
      </c>
      <c r="B94" s="661" t="s">
        <v>4251</v>
      </c>
      <c r="C94" s="662"/>
      <c r="D94" s="662"/>
      <c r="E94" s="662"/>
      <c r="F94" s="662"/>
      <c r="G94" s="663"/>
      <c r="H94" s="215">
        <f>SUM(D95:D105)</f>
        <v>11</v>
      </c>
      <c r="I94" s="215">
        <f>COUNT(D95:D105)*2</f>
        <v>22</v>
      </c>
      <c r="P94" s="208"/>
      <c r="Q94" s="208"/>
      <c r="R94" s="208"/>
    </row>
    <row r="95" spans="1:18" ht="60" x14ac:dyDescent="0.3">
      <c r="A95" s="156" t="s">
        <v>3542</v>
      </c>
      <c r="B95" s="99" t="s">
        <v>3695</v>
      </c>
      <c r="C95" s="99" t="s">
        <v>3696</v>
      </c>
      <c r="D95" s="217">
        <v>1</v>
      </c>
      <c r="E95" s="100" t="s">
        <v>388</v>
      </c>
      <c r="F95" s="99" t="s">
        <v>4266</v>
      </c>
      <c r="G95" s="209"/>
      <c r="P95" s="208"/>
      <c r="Q95" s="208"/>
      <c r="R95" s="208"/>
    </row>
    <row r="96" spans="1:18" ht="45" x14ac:dyDescent="0.3">
      <c r="A96" s="156" t="s">
        <v>3543</v>
      </c>
      <c r="B96" s="99" t="s">
        <v>3697</v>
      </c>
      <c r="C96" s="99" t="s">
        <v>3698</v>
      </c>
      <c r="D96" s="217">
        <v>1</v>
      </c>
      <c r="E96" s="100" t="s">
        <v>388</v>
      </c>
      <c r="F96" s="99" t="s">
        <v>4032</v>
      </c>
      <c r="G96" s="209"/>
      <c r="P96" s="208"/>
      <c r="Q96" s="208"/>
      <c r="R96" s="208"/>
    </row>
    <row r="97" spans="1:18" ht="30" x14ac:dyDescent="0.3">
      <c r="A97" s="155" t="s">
        <v>4113</v>
      </c>
      <c r="B97" s="99" t="s">
        <v>3700</v>
      </c>
      <c r="C97" s="99" t="s">
        <v>2592</v>
      </c>
      <c r="D97" s="217">
        <v>1</v>
      </c>
      <c r="E97" s="100" t="s">
        <v>388</v>
      </c>
      <c r="F97" s="99"/>
      <c r="G97" s="161"/>
      <c r="P97" s="208"/>
      <c r="Q97" s="208"/>
      <c r="R97" s="208"/>
    </row>
    <row r="98" spans="1:18" ht="30" x14ac:dyDescent="0.3">
      <c r="A98" s="155"/>
      <c r="B98" s="101"/>
      <c r="C98" s="99" t="s">
        <v>2593</v>
      </c>
      <c r="D98" s="217">
        <v>1</v>
      </c>
      <c r="E98" s="100" t="s">
        <v>388</v>
      </c>
      <c r="F98" s="99"/>
      <c r="G98" s="161"/>
      <c r="P98" s="208"/>
      <c r="Q98" s="208"/>
      <c r="R98" s="208"/>
    </row>
    <row r="99" spans="1:18" x14ac:dyDescent="0.3">
      <c r="A99" s="155"/>
      <c r="B99" s="101"/>
      <c r="C99" s="101" t="s">
        <v>4274</v>
      </c>
      <c r="D99" s="217">
        <v>1</v>
      </c>
      <c r="E99" s="100" t="s">
        <v>388</v>
      </c>
      <c r="F99" s="99"/>
      <c r="G99" s="161"/>
      <c r="P99" s="208"/>
      <c r="Q99" s="208"/>
      <c r="R99" s="208"/>
    </row>
    <row r="100" spans="1:18" x14ac:dyDescent="0.3">
      <c r="A100" s="155"/>
      <c r="B100" s="101"/>
      <c r="C100" s="99" t="s">
        <v>2594</v>
      </c>
      <c r="D100" s="217">
        <v>1</v>
      </c>
      <c r="E100" s="100" t="s">
        <v>388</v>
      </c>
      <c r="F100" s="99"/>
      <c r="G100" s="161"/>
      <c r="P100" s="208"/>
      <c r="Q100" s="208"/>
      <c r="R100" s="208"/>
    </row>
    <row r="101" spans="1:18" x14ac:dyDescent="0.3">
      <c r="A101" s="155"/>
      <c r="B101" s="99"/>
      <c r="C101" s="99" t="s">
        <v>390</v>
      </c>
      <c r="D101" s="217">
        <v>1</v>
      </c>
      <c r="E101" s="157" t="s">
        <v>176</v>
      </c>
      <c r="F101" s="99"/>
      <c r="G101" s="161"/>
      <c r="P101" s="208"/>
      <c r="Q101" s="208"/>
      <c r="R101" s="208"/>
    </row>
    <row r="102" spans="1:18" x14ac:dyDescent="0.3">
      <c r="A102" s="155"/>
      <c r="B102" s="99"/>
      <c r="C102" s="99" t="s">
        <v>4267</v>
      </c>
      <c r="D102" s="217">
        <v>1</v>
      </c>
      <c r="E102" s="157" t="s">
        <v>388</v>
      </c>
      <c r="F102" s="99"/>
      <c r="G102" s="161"/>
      <c r="P102" s="208"/>
      <c r="Q102" s="208"/>
      <c r="R102" s="208"/>
    </row>
    <row r="103" spans="1:18" ht="30" x14ac:dyDescent="0.3">
      <c r="A103" s="155"/>
      <c r="B103" s="99"/>
      <c r="C103" s="200" t="s">
        <v>4197</v>
      </c>
      <c r="D103" s="217">
        <v>1</v>
      </c>
      <c r="E103" s="197" t="s">
        <v>176</v>
      </c>
      <c r="F103" s="200" t="s">
        <v>4115</v>
      </c>
      <c r="G103" s="161"/>
      <c r="P103" s="208"/>
      <c r="Q103" s="208"/>
      <c r="R103" s="208"/>
    </row>
    <row r="104" spans="1:18" ht="45" x14ac:dyDescent="0.3">
      <c r="A104" s="156" t="s">
        <v>4114</v>
      </c>
      <c r="B104" s="99" t="s">
        <v>3707</v>
      </c>
      <c r="C104" s="101" t="s">
        <v>4275</v>
      </c>
      <c r="D104" s="217">
        <v>1</v>
      </c>
      <c r="E104" s="100" t="s">
        <v>388</v>
      </c>
      <c r="F104" s="99" t="s">
        <v>4255</v>
      </c>
      <c r="G104" s="161"/>
      <c r="P104" s="208"/>
      <c r="Q104" s="208"/>
      <c r="R104" s="208"/>
    </row>
    <row r="105" spans="1:18" ht="45" x14ac:dyDescent="0.3">
      <c r="A105" s="155"/>
      <c r="B105" s="199"/>
      <c r="C105" s="101" t="s">
        <v>2595</v>
      </c>
      <c r="D105" s="217">
        <v>1</v>
      </c>
      <c r="E105" s="100" t="s">
        <v>388</v>
      </c>
      <c r="F105" s="99" t="s">
        <v>4255</v>
      </c>
      <c r="G105" s="161"/>
      <c r="P105" s="208"/>
      <c r="Q105" s="208"/>
      <c r="R105" s="208"/>
    </row>
    <row r="106" spans="1:18" x14ac:dyDescent="0.3">
      <c r="A106" s="190"/>
      <c r="B106" s="807" t="s">
        <v>455</v>
      </c>
      <c r="C106" s="808"/>
      <c r="D106" s="808"/>
      <c r="E106" s="808"/>
      <c r="F106" s="808"/>
      <c r="G106" s="809"/>
      <c r="H106" s="215">
        <f>H107+H110+H150+H154+H162+H165+H167</f>
        <v>58</v>
      </c>
      <c r="I106" s="215">
        <f>I107+I110+I150+I154+I162+I165+I167</f>
        <v>116</v>
      </c>
      <c r="P106" s="208"/>
      <c r="Q106" s="208"/>
      <c r="R106" s="208"/>
    </row>
    <row r="107" spans="1:18" x14ac:dyDescent="0.3">
      <c r="A107" s="191" t="s">
        <v>47</v>
      </c>
      <c r="B107" s="768" t="s">
        <v>48</v>
      </c>
      <c r="C107" s="810"/>
      <c r="D107" s="810"/>
      <c r="E107" s="810"/>
      <c r="F107" s="810"/>
      <c r="G107" s="811"/>
      <c r="H107" s="215">
        <f>SUM(D108:D109)</f>
        <v>2</v>
      </c>
      <c r="I107" s="215">
        <f>COUNT(D108:D109)*2</f>
        <v>4</v>
      </c>
      <c r="P107" s="208"/>
      <c r="Q107" s="208"/>
      <c r="R107" s="208"/>
    </row>
    <row r="108" spans="1:18" ht="45" x14ac:dyDescent="0.3">
      <c r="A108" s="191" t="s">
        <v>1297</v>
      </c>
      <c r="B108" s="88" t="s">
        <v>463</v>
      </c>
      <c r="C108" s="88" t="s">
        <v>2622</v>
      </c>
      <c r="D108" s="111">
        <v>1</v>
      </c>
      <c r="E108" s="111" t="s">
        <v>465</v>
      </c>
      <c r="F108" s="88" t="s">
        <v>2623</v>
      </c>
      <c r="G108" s="88"/>
      <c r="P108" s="208"/>
      <c r="Q108" s="208"/>
      <c r="R108" s="208"/>
    </row>
    <row r="109" spans="1:18" ht="30" x14ac:dyDescent="0.3">
      <c r="A109" s="191" t="s">
        <v>1718</v>
      </c>
      <c r="B109" s="88" t="s">
        <v>468</v>
      </c>
      <c r="C109" s="88" t="s">
        <v>2624</v>
      </c>
      <c r="D109" s="111">
        <v>1</v>
      </c>
      <c r="E109" s="111" t="s">
        <v>245</v>
      </c>
      <c r="F109" s="88"/>
      <c r="G109" s="88"/>
      <c r="P109" s="208"/>
      <c r="Q109" s="208"/>
      <c r="R109" s="208"/>
    </row>
    <row r="110" spans="1:18" x14ac:dyDescent="0.3">
      <c r="A110" s="191" t="s">
        <v>49</v>
      </c>
      <c r="B110" s="768" t="s">
        <v>472</v>
      </c>
      <c r="C110" s="810"/>
      <c r="D110" s="810"/>
      <c r="E110" s="810"/>
      <c r="F110" s="810"/>
      <c r="G110" s="811"/>
      <c r="H110" s="215">
        <f>SUM(D111:D149)</f>
        <v>39</v>
      </c>
      <c r="I110" s="215">
        <f>COUNT(D111:D149)*2</f>
        <v>78</v>
      </c>
      <c r="P110" s="208"/>
      <c r="Q110" s="208"/>
      <c r="R110" s="208"/>
    </row>
    <row r="111" spans="1:18" ht="45" x14ac:dyDescent="0.3">
      <c r="A111" s="191" t="s">
        <v>1299</v>
      </c>
      <c r="B111" s="88" t="s">
        <v>1300</v>
      </c>
      <c r="C111" s="126" t="s">
        <v>2625</v>
      </c>
      <c r="D111" s="111">
        <v>1</v>
      </c>
      <c r="E111" s="111" t="s">
        <v>247</v>
      </c>
      <c r="F111" s="88"/>
      <c r="G111" s="88"/>
      <c r="P111" s="208"/>
      <c r="Q111" s="208"/>
      <c r="R111" s="208"/>
    </row>
    <row r="112" spans="1:18" ht="60" x14ac:dyDescent="0.3">
      <c r="A112" s="191"/>
      <c r="B112" s="88"/>
      <c r="C112" s="97" t="s">
        <v>2626</v>
      </c>
      <c r="D112" s="111">
        <v>1</v>
      </c>
      <c r="E112" s="111" t="s">
        <v>247</v>
      </c>
      <c r="F112" s="88"/>
      <c r="G112" s="88"/>
      <c r="P112" s="208"/>
      <c r="Q112" s="208"/>
      <c r="R112" s="208"/>
    </row>
    <row r="113" spans="1:18" ht="30" x14ac:dyDescent="0.3">
      <c r="A113" s="191"/>
      <c r="B113" s="88"/>
      <c r="C113" s="97" t="s">
        <v>2627</v>
      </c>
      <c r="D113" s="111">
        <v>1</v>
      </c>
      <c r="E113" s="111" t="s">
        <v>247</v>
      </c>
      <c r="F113" s="88"/>
      <c r="G113" s="88"/>
      <c r="P113" s="208"/>
      <c r="Q113" s="208"/>
      <c r="R113" s="208"/>
    </row>
    <row r="114" spans="1:18" ht="45" x14ac:dyDescent="0.3">
      <c r="A114" s="191" t="s">
        <v>2628</v>
      </c>
      <c r="B114" s="90" t="s">
        <v>2629</v>
      </c>
      <c r="C114" s="88" t="s">
        <v>2630</v>
      </c>
      <c r="D114" s="111">
        <v>1</v>
      </c>
      <c r="E114" s="111" t="s">
        <v>247</v>
      </c>
      <c r="F114" s="88"/>
      <c r="G114" s="88"/>
      <c r="P114" s="208"/>
      <c r="Q114" s="208"/>
      <c r="R114" s="208"/>
    </row>
    <row r="115" spans="1:18" ht="30" x14ac:dyDescent="0.3">
      <c r="A115" s="191"/>
      <c r="B115" s="90"/>
      <c r="C115" s="97" t="s">
        <v>2631</v>
      </c>
      <c r="D115" s="111">
        <v>1</v>
      </c>
      <c r="E115" s="111" t="s">
        <v>247</v>
      </c>
      <c r="F115" s="88"/>
      <c r="G115" s="88"/>
      <c r="P115" s="208"/>
      <c r="Q115" s="208"/>
      <c r="R115" s="208"/>
    </row>
    <row r="116" spans="1:18" ht="30" x14ac:dyDescent="0.3">
      <c r="A116" s="191" t="s">
        <v>1303</v>
      </c>
      <c r="B116" s="88" t="s">
        <v>474</v>
      </c>
      <c r="C116" s="97" t="s">
        <v>2632</v>
      </c>
      <c r="D116" s="217">
        <v>1</v>
      </c>
      <c r="E116" s="217" t="s">
        <v>218</v>
      </c>
      <c r="F116" s="113"/>
      <c r="G116" s="88"/>
      <c r="P116" s="208"/>
      <c r="Q116" s="208"/>
      <c r="R116" s="208"/>
    </row>
    <row r="117" spans="1:18" ht="30" x14ac:dyDescent="0.3">
      <c r="A117" s="191"/>
      <c r="B117" s="88"/>
      <c r="C117" s="97" t="s">
        <v>2633</v>
      </c>
      <c r="D117" s="217">
        <v>1</v>
      </c>
      <c r="E117" s="217" t="s">
        <v>218</v>
      </c>
      <c r="F117" s="113" t="s">
        <v>2634</v>
      </c>
      <c r="G117" s="88"/>
      <c r="P117" s="208"/>
      <c r="Q117" s="208"/>
      <c r="R117" s="208"/>
    </row>
    <row r="118" spans="1:18" ht="30" x14ac:dyDescent="0.3">
      <c r="A118" s="191"/>
      <c r="B118" s="88"/>
      <c r="C118" s="97" t="s">
        <v>2635</v>
      </c>
      <c r="D118" s="217">
        <v>1</v>
      </c>
      <c r="E118" s="217" t="s">
        <v>218</v>
      </c>
      <c r="F118" s="113"/>
      <c r="G118" s="88"/>
      <c r="P118" s="208"/>
      <c r="Q118" s="208"/>
      <c r="R118" s="208"/>
    </row>
    <row r="119" spans="1:18" ht="30" x14ac:dyDescent="0.3">
      <c r="A119" s="191"/>
      <c r="B119" s="88"/>
      <c r="C119" s="97" t="s">
        <v>2636</v>
      </c>
      <c r="D119" s="217">
        <v>1</v>
      </c>
      <c r="E119" s="217" t="s">
        <v>218</v>
      </c>
      <c r="F119" s="113"/>
      <c r="G119" s="88"/>
      <c r="P119" s="208"/>
      <c r="Q119" s="208"/>
      <c r="R119" s="208"/>
    </row>
    <row r="120" spans="1:18" ht="30" x14ac:dyDescent="0.3">
      <c r="A120" s="191"/>
      <c r="B120" s="88"/>
      <c r="C120" s="97" t="s">
        <v>4271</v>
      </c>
      <c r="D120" s="217">
        <v>1</v>
      </c>
      <c r="E120" s="217" t="s">
        <v>218</v>
      </c>
      <c r="F120" s="113"/>
      <c r="G120" s="88"/>
      <c r="P120" s="208"/>
      <c r="Q120" s="208"/>
      <c r="R120" s="208"/>
    </row>
    <row r="121" spans="1:18" ht="45" x14ac:dyDescent="0.3">
      <c r="A121" s="191"/>
      <c r="B121" s="88"/>
      <c r="C121" s="97" t="s">
        <v>2637</v>
      </c>
      <c r="D121" s="217">
        <v>1</v>
      </c>
      <c r="E121" s="217" t="s">
        <v>218</v>
      </c>
      <c r="F121" s="113"/>
      <c r="G121" s="88"/>
      <c r="P121" s="208"/>
      <c r="Q121" s="208"/>
      <c r="R121" s="208"/>
    </row>
    <row r="122" spans="1:18" ht="30" x14ac:dyDescent="0.3">
      <c r="A122" s="191"/>
      <c r="B122" s="88"/>
      <c r="C122" s="97" t="s">
        <v>2638</v>
      </c>
      <c r="D122" s="217">
        <v>1</v>
      </c>
      <c r="E122" s="217" t="s">
        <v>218</v>
      </c>
      <c r="F122" s="113"/>
      <c r="G122" s="88"/>
      <c r="P122" s="208"/>
      <c r="Q122" s="208"/>
      <c r="R122" s="208"/>
    </row>
    <row r="123" spans="1:18" ht="30" x14ac:dyDescent="0.3">
      <c r="A123" s="191"/>
      <c r="B123" s="88"/>
      <c r="C123" s="97" t="s">
        <v>2639</v>
      </c>
      <c r="D123" s="217">
        <v>1</v>
      </c>
      <c r="E123" s="217" t="s">
        <v>245</v>
      </c>
      <c r="F123" s="113"/>
      <c r="G123" s="88"/>
      <c r="P123" s="208"/>
      <c r="Q123" s="208"/>
      <c r="R123" s="208"/>
    </row>
    <row r="124" spans="1:18" ht="45" x14ac:dyDescent="0.3">
      <c r="A124" s="191"/>
      <c r="B124" s="88"/>
      <c r="C124" s="97" t="s">
        <v>2640</v>
      </c>
      <c r="D124" s="217">
        <v>1</v>
      </c>
      <c r="E124" s="217" t="s">
        <v>243</v>
      </c>
      <c r="F124" s="113" t="s">
        <v>2641</v>
      </c>
      <c r="G124" s="88"/>
      <c r="P124" s="208"/>
      <c r="Q124" s="208"/>
      <c r="R124" s="208"/>
    </row>
    <row r="125" spans="1:18" ht="30" x14ac:dyDescent="0.3">
      <c r="A125" s="191"/>
      <c r="B125" s="88"/>
      <c r="C125" s="97" t="s">
        <v>2642</v>
      </c>
      <c r="D125" s="217">
        <v>1</v>
      </c>
      <c r="E125" s="217" t="s">
        <v>218</v>
      </c>
      <c r="F125" s="113" t="s">
        <v>2643</v>
      </c>
      <c r="G125" s="88"/>
      <c r="P125" s="208"/>
      <c r="Q125" s="208"/>
      <c r="R125" s="208"/>
    </row>
    <row r="126" spans="1:18" ht="30" x14ac:dyDescent="0.3">
      <c r="A126" s="191" t="s">
        <v>1305</v>
      </c>
      <c r="B126" s="88" t="s">
        <v>478</v>
      </c>
      <c r="C126" s="97" t="s">
        <v>2644</v>
      </c>
      <c r="D126" s="111">
        <v>1</v>
      </c>
      <c r="E126" s="111" t="s">
        <v>247</v>
      </c>
      <c r="F126" s="88"/>
      <c r="G126" s="88"/>
      <c r="P126" s="208"/>
      <c r="Q126" s="208"/>
      <c r="R126" s="208"/>
    </row>
    <row r="127" spans="1:18" ht="30" x14ac:dyDescent="0.3">
      <c r="A127" s="191"/>
      <c r="B127" s="88"/>
      <c r="C127" s="97" t="s">
        <v>2645</v>
      </c>
      <c r="D127" s="111">
        <v>1</v>
      </c>
      <c r="E127" s="111" t="s">
        <v>247</v>
      </c>
      <c r="F127" s="88"/>
      <c r="G127" s="88"/>
      <c r="P127" s="208"/>
      <c r="Q127" s="208"/>
      <c r="R127" s="208"/>
    </row>
    <row r="128" spans="1:18" ht="45" x14ac:dyDescent="0.3">
      <c r="A128" s="191"/>
      <c r="B128" s="88"/>
      <c r="C128" s="97" t="s">
        <v>2646</v>
      </c>
      <c r="D128" s="111">
        <v>1</v>
      </c>
      <c r="E128" s="111" t="s">
        <v>247</v>
      </c>
      <c r="F128" s="88"/>
      <c r="G128" s="88"/>
      <c r="P128" s="208"/>
      <c r="Q128" s="208"/>
      <c r="R128" s="208"/>
    </row>
    <row r="129" spans="1:18" ht="30" x14ac:dyDescent="0.3">
      <c r="A129" s="191"/>
      <c r="B129" s="88"/>
      <c r="C129" s="97" t="s">
        <v>2647</v>
      </c>
      <c r="D129" s="111">
        <v>1</v>
      </c>
      <c r="E129" s="111" t="s">
        <v>247</v>
      </c>
      <c r="F129" s="88"/>
      <c r="G129" s="88"/>
      <c r="P129" s="208"/>
      <c r="Q129" s="208"/>
      <c r="R129" s="208"/>
    </row>
    <row r="130" spans="1:18" ht="30" x14ac:dyDescent="0.3">
      <c r="A130" s="191" t="s">
        <v>1308</v>
      </c>
      <c r="B130" s="90" t="s">
        <v>482</v>
      </c>
      <c r="C130" s="88" t="s">
        <v>2648</v>
      </c>
      <c r="D130" s="111">
        <v>1</v>
      </c>
      <c r="E130" s="111" t="s">
        <v>247</v>
      </c>
      <c r="F130" s="88"/>
      <c r="G130" s="88"/>
      <c r="P130" s="208"/>
      <c r="Q130" s="208"/>
      <c r="R130" s="208"/>
    </row>
    <row r="131" spans="1:18" x14ac:dyDescent="0.3">
      <c r="A131" s="191"/>
      <c r="B131" s="90"/>
      <c r="C131" s="88" t="s">
        <v>2649</v>
      </c>
      <c r="D131" s="111">
        <v>1</v>
      </c>
      <c r="E131" s="111" t="s">
        <v>235</v>
      </c>
      <c r="F131" s="88"/>
      <c r="G131" s="88"/>
      <c r="P131" s="208"/>
      <c r="Q131" s="208"/>
      <c r="R131" s="208"/>
    </row>
    <row r="132" spans="1:18" ht="30" x14ac:dyDescent="0.3">
      <c r="A132" s="191"/>
      <c r="B132" s="90"/>
      <c r="C132" s="88" t="s">
        <v>2650</v>
      </c>
      <c r="D132" s="111">
        <v>1</v>
      </c>
      <c r="E132" s="111" t="s">
        <v>218</v>
      </c>
      <c r="F132" s="88"/>
      <c r="G132" s="88"/>
      <c r="P132" s="208"/>
      <c r="Q132" s="208"/>
      <c r="R132" s="208"/>
    </row>
    <row r="133" spans="1:18" ht="45" x14ac:dyDescent="0.3">
      <c r="A133" s="191"/>
      <c r="B133" s="90"/>
      <c r="C133" s="98" t="s">
        <v>2651</v>
      </c>
      <c r="D133" s="111">
        <v>1</v>
      </c>
      <c r="E133" s="111" t="s">
        <v>235</v>
      </c>
      <c r="F133" s="97"/>
      <c r="G133" s="97"/>
      <c r="P133" s="208"/>
      <c r="Q133" s="208"/>
      <c r="R133" s="208"/>
    </row>
    <row r="134" spans="1:18" ht="30" x14ac:dyDescent="0.3">
      <c r="A134" s="191"/>
      <c r="B134" s="90"/>
      <c r="C134" s="98" t="s">
        <v>2652</v>
      </c>
      <c r="D134" s="111">
        <v>1</v>
      </c>
      <c r="E134" s="111" t="s">
        <v>563</v>
      </c>
      <c r="F134" s="97"/>
      <c r="G134" s="97"/>
      <c r="P134" s="208"/>
      <c r="Q134" s="208"/>
      <c r="R134" s="208"/>
    </row>
    <row r="135" spans="1:18" ht="30" x14ac:dyDescent="0.3">
      <c r="A135" s="191"/>
      <c r="B135" s="90"/>
      <c r="C135" s="98" t="s">
        <v>2653</v>
      </c>
      <c r="D135" s="111">
        <v>1</v>
      </c>
      <c r="E135" s="111" t="s">
        <v>243</v>
      </c>
      <c r="F135" s="97"/>
      <c r="G135" s="97"/>
      <c r="P135" s="208"/>
      <c r="Q135" s="208"/>
      <c r="R135" s="208"/>
    </row>
    <row r="136" spans="1:18" ht="30" x14ac:dyDescent="0.3">
      <c r="A136" s="191"/>
      <c r="B136" s="90"/>
      <c r="C136" s="98" t="s">
        <v>2654</v>
      </c>
      <c r="D136" s="111">
        <v>1</v>
      </c>
      <c r="E136" s="111" t="s">
        <v>243</v>
      </c>
      <c r="F136" s="97"/>
      <c r="G136" s="97"/>
      <c r="P136" s="208"/>
      <c r="Q136" s="208"/>
      <c r="R136" s="208"/>
    </row>
    <row r="137" spans="1:18" ht="30" x14ac:dyDescent="0.3">
      <c r="A137" s="191" t="s">
        <v>1311</v>
      </c>
      <c r="B137" s="88" t="s">
        <v>485</v>
      </c>
      <c r="C137" s="97" t="s">
        <v>2655</v>
      </c>
      <c r="D137" s="111">
        <v>1</v>
      </c>
      <c r="E137" s="111" t="s">
        <v>247</v>
      </c>
      <c r="F137" s="88"/>
      <c r="G137" s="88"/>
      <c r="P137" s="208"/>
      <c r="Q137" s="208"/>
      <c r="R137" s="208"/>
    </row>
    <row r="138" spans="1:18" ht="30" x14ac:dyDescent="0.3">
      <c r="A138" s="191" t="s">
        <v>1313</v>
      </c>
      <c r="B138" s="88" t="s">
        <v>491</v>
      </c>
      <c r="C138" s="97" t="s">
        <v>2656</v>
      </c>
      <c r="D138" s="217">
        <v>1</v>
      </c>
      <c r="E138" s="217" t="s">
        <v>218</v>
      </c>
      <c r="F138" s="113" t="s">
        <v>2657</v>
      </c>
      <c r="G138" s="88"/>
      <c r="P138" s="208"/>
      <c r="Q138" s="208"/>
      <c r="R138" s="208"/>
    </row>
    <row r="139" spans="1:18" ht="30" x14ac:dyDescent="0.3">
      <c r="A139" s="191"/>
      <c r="B139" s="88"/>
      <c r="C139" s="97" t="s">
        <v>2658</v>
      </c>
      <c r="D139" s="217">
        <v>1</v>
      </c>
      <c r="E139" s="217" t="s">
        <v>218</v>
      </c>
      <c r="F139" s="113"/>
      <c r="G139" s="88"/>
      <c r="P139" s="208"/>
      <c r="Q139" s="208"/>
      <c r="R139" s="208"/>
    </row>
    <row r="140" spans="1:18" ht="30" x14ac:dyDescent="0.3">
      <c r="A140" s="191"/>
      <c r="B140" s="88"/>
      <c r="C140" s="97" t="s">
        <v>2659</v>
      </c>
      <c r="D140" s="217">
        <v>1</v>
      </c>
      <c r="E140" s="217" t="s">
        <v>218</v>
      </c>
      <c r="F140" s="113"/>
      <c r="G140" s="88"/>
      <c r="P140" s="208"/>
      <c r="Q140" s="208"/>
      <c r="R140" s="208"/>
    </row>
    <row r="141" spans="1:18" ht="34" x14ac:dyDescent="0.3">
      <c r="A141" s="191"/>
      <c r="B141" s="88"/>
      <c r="C141" s="97" t="s">
        <v>2660</v>
      </c>
      <c r="D141" s="217">
        <v>1</v>
      </c>
      <c r="E141" s="217" t="s">
        <v>218</v>
      </c>
      <c r="F141" s="113" t="s">
        <v>4272</v>
      </c>
      <c r="G141" s="88"/>
      <c r="P141" s="208"/>
      <c r="Q141" s="208"/>
      <c r="R141" s="208"/>
    </row>
    <row r="142" spans="1:18" ht="34" x14ac:dyDescent="0.3">
      <c r="A142" s="191"/>
      <c r="B142" s="88"/>
      <c r="C142" s="97" t="s">
        <v>2661</v>
      </c>
      <c r="D142" s="217">
        <v>1</v>
      </c>
      <c r="E142" s="217" t="s">
        <v>218</v>
      </c>
      <c r="F142" s="113" t="s">
        <v>4273</v>
      </c>
      <c r="G142" s="88"/>
      <c r="P142" s="208"/>
      <c r="Q142" s="208"/>
      <c r="R142" s="208"/>
    </row>
    <row r="143" spans="1:18" ht="30" x14ac:dyDescent="0.3">
      <c r="A143" s="191"/>
      <c r="B143" s="88"/>
      <c r="C143" s="97" t="s">
        <v>2662</v>
      </c>
      <c r="D143" s="217">
        <v>1</v>
      </c>
      <c r="E143" s="217" t="s">
        <v>218</v>
      </c>
      <c r="F143" s="113"/>
      <c r="G143" s="88"/>
      <c r="P143" s="208"/>
      <c r="Q143" s="208"/>
      <c r="R143" s="208"/>
    </row>
    <row r="144" spans="1:18" ht="30" x14ac:dyDescent="0.3">
      <c r="A144" s="191"/>
      <c r="B144" s="88"/>
      <c r="C144" s="97" t="s">
        <v>2663</v>
      </c>
      <c r="D144" s="217">
        <v>1</v>
      </c>
      <c r="E144" s="217" t="s">
        <v>388</v>
      </c>
      <c r="F144" s="113"/>
      <c r="G144" s="88"/>
      <c r="P144" s="208"/>
      <c r="Q144" s="208"/>
      <c r="R144" s="208"/>
    </row>
    <row r="145" spans="1:18" ht="30" x14ac:dyDescent="0.3">
      <c r="A145" s="191"/>
      <c r="B145" s="88"/>
      <c r="C145" s="88" t="s">
        <v>2664</v>
      </c>
      <c r="D145" s="217">
        <v>1</v>
      </c>
      <c r="E145" s="217" t="s">
        <v>388</v>
      </c>
      <c r="F145" s="113"/>
      <c r="G145" s="88"/>
      <c r="P145" s="208"/>
      <c r="Q145" s="208"/>
      <c r="R145" s="208"/>
    </row>
    <row r="146" spans="1:18" ht="30" x14ac:dyDescent="0.3">
      <c r="A146" s="191" t="s">
        <v>1940</v>
      </c>
      <c r="B146" s="88" t="s">
        <v>495</v>
      </c>
      <c r="C146" s="97" t="s">
        <v>2665</v>
      </c>
      <c r="D146" s="217">
        <v>1</v>
      </c>
      <c r="E146" s="217" t="s">
        <v>218</v>
      </c>
      <c r="F146" s="113" t="s">
        <v>2666</v>
      </c>
      <c r="G146" s="88"/>
      <c r="P146" s="208"/>
      <c r="Q146" s="208"/>
      <c r="R146" s="208"/>
    </row>
    <row r="147" spans="1:18" ht="30" x14ac:dyDescent="0.3">
      <c r="A147" s="191"/>
      <c r="B147" s="88"/>
      <c r="C147" s="97" t="s">
        <v>2667</v>
      </c>
      <c r="D147" s="217">
        <v>1</v>
      </c>
      <c r="E147" s="217" t="s">
        <v>243</v>
      </c>
      <c r="F147" s="113"/>
      <c r="G147" s="88"/>
      <c r="P147" s="208"/>
      <c r="Q147" s="208"/>
      <c r="R147" s="208"/>
    </row>
    <row r="148" spans="1:18" ht="30" x14ac:dyDescent="0.3">
      <c r="A148" s="191"/>
      <c r="B148" s="88"/>
      <c r="C148" s="97" t="s">
        <v>2668</v>
      </c>
      <c r="D148" s="217">
        <v>1</v>
      </c>
      <c r="E148" s="217" t="s">
        <v>247</v>
      </c>
      <c r="F148" s="113" t="s">
        <v>2669</v>
      </c>
      <c r="G148" s="88"/>
      <c r="P148" s="208"/>
      <c r="Q148" s="208"/>
      <c r="R148" s="208"/>
    </row>
    <row r="149" spans="1:18" ht="30" x14ac:dyDescent="0.3">
      <c r="A149" s="191"/>
      <c r="B149" s="88"/>
      <c r="C149" s="97" t="s">
        <v>2670</v>
      </c>
      <c r="D149" s="217">
        <v>1</v>
      </c>
      <c r="E149" s="217" t="s">
        <v>563</v>
      </c>
      <c r="F149" s="113"/>
      <c r="G149" s="88"/>
      <c r="P149" s="208"/>
      <c r="Q149" s="208"/>
      <c r="R149" s="208"/>
    </row>
    <row r="150" spans="1:18" x14ac:dyDescent="0.3">
      <c r="A150" s="191" t="s">
        <v>50</v>
      </c>
      <c r="B150" s="816" t="s">
        <v>3551</v>
      </c>
      <c r="C150" s="817"/>
      <c r="D150" s="817"/>
      <c r="E150" s="817"/>
      <c r="F150" s="817"/>
      <c r="G150" s="818"/>
      <c r="H150" s="215">
        <f>SUM(D151:D153)</f>
        <v>3</v>
      </c>
      <c r="I150" s="215">
        <f>COUNT(D151:D153)*2</f>
        <v>6</v>
      </c>
      <c r="P150" s="208"/>
      <c r="Q150" s="208"/>
      <c r="R150" s="208"/>
    </row>
    <row r="151" spans="1:18" ht="30" x14ac:dyDescent="0.3">
      <c r="A151" s="191" t="s">
        <v>1317</v>
      </c>
      <c r="B151" s="88" t="s">
        <v>511</v>
      </c>
      <c r="C151" s="98" t="s">
        <v>2673</v>
      </c>
      <c r="D151" s="217">
        <v>1</v>
      </c>
      <c r="E151" s="217" t="s">
        <v>218</v>
      </c>
      <c r="F151" s="113"/>
      <c r="G151" s="88"/>
      <c r="P151" s="208"/>
      <c r="Q151" s="208"/>
      <c r="R151" s="208"/>
    </row>
    <row r="152" spans="1:18" ht="30" x14ac:dyDescent="0.3">
      <c r="A152" s="191" t="s">
        <v>502</v>
      </c>
      <c r="B152" s="88" t="s">
        <v>517</v>
      </c>
      <c r="C152" s="88" t="s">
        <v>2674</v>
      </c>
      <c r="D152" s="111">
        <v>1</v>
      </c>
      <c r="E152" s="217" t="s">
        <v>388</v>
      </c>
      <c r="F152" s="88" t="s">
        <v>520</v>
      </c>
      <c r="G152" s="88"/>
      <c r="P152" s="208"/>
      <c r="Q152" s="208"/>
      <c r="R152" s="208"/>
    </row>
    <row r="153" spans="1:18" ht="30" x14ac:dyDescent="0.3">
      <c r="A153" s="191" t="s">
        <v>1324</v>
      </c>
      <c r="B153" s="88" t="s">
        <v>521</v>
      </c>
      <c r="C153" s="97" t="s">
        <v>2675</v>
      </c>
      <c r="D153" s="111">
        <v>1</v>
      </c>
      <c r="E153" s="111" t="s">
        <v>218</v>
      </c>
      <c r="F153" s="88"/>
      <c r="G153" s="88"/>
      <c r="P153" s="208"/>
      <c r="Q153" s="208"/>
      <c r="R153" s="208"/>
    </row>
    <row r="154" spans="1:18" x14ac:dyDescent="0.3">
      <c r="A154" s="191" t="s">
        <v>51</v>
      </c>
      <c r="B154" s="768" t="s">
        <v>4087</v>
      </c>
      <c r="C154" s="810"/>
      <c r="D154" s="810"/>
      <c r="E154" s="810"/>
      <c r="F154" s="810"/>
      <c r="G154" s="811"/>
      <c r="H154" s="215">
        <f>SUM(D155:D161)</f>
        <v>7</v>
      </c>
      <c r="I154" s="215">
        <f>COUNT(D155:D161)*2</f>
        <v>14</v>
      </c>
      <c r="P154" s="208"/>
      <c r="Q154" s="208"/>
      <c r="R154" s="208"/>
    </row>
    <row r="155" spans="1:18" ht="30" x14ac:dyDescent="0.3">
      <c r="A155" s="191" t="s">
        <v>1337</v>
      </c>
      <c r="B155" s="90" t="s">
        <v>503</v>
      </c>
      <c r="C155" s="97" t="s">
        <v>1320</v>
      </c>
      <c r="D155" s="111">
        <v>1</v>
      </c>
      <c r="E155" s="111" t="s">
        <v>218</v>
      </c>
      <c r="F155" s="88"/>
      <c r="G155" s="220"/>
      <c r="P155" s="208"/>
      <c r="Q155" s="208"/>
      <c r="R155" s="208"/>
    </row>
    <row r="156" spans="1:18" ht="30" x14ac:dyDescent="0.3">
      <c r="A156" s="191"/>
      <c r="B156" s="126"/>
      <c r="C156" s="97" t="s">
        <v>1322</v>
      </c>
      <c r="D156" s="217">
        <v>1</v>
      </c>
      <c r="E156" s="111" t="s">
        <v>218</v>
      </c>
      <c r="F156" s="113" t="s">
        <v>505</v>
      </c>
      <c r="G156" s="220"/>
      <c r="P156" s="208"/>
      <c r="Q156" s="208"/>
      <c r="R156" s="208"/>
    </row>
    <row r="157" spans="1:18" x14ac:dyDescent="0.3">
      <c r="A157" s="191"/>
      <c r="B157" s="90"/>
      <c r="C157" s="88" t="s">
        <v>506</v>
      </c>
      <c r="D157" s="111">
        <v>1</v>
      </c>
      <c r="E157" s="111" t="s">
        <v>218</v>
      </c>
      <c r="F157" s="88"/>
      <c r="G157" s="220"/>
      <c r="P157" s="208"/>
      <c r="Q157" s="208"/>
      <c r="R157" s="208"/>
    </row>
    <row r="158" spans="1:18" ht="30" x14ac:dyDescent="0.3">
      <c r="A158" s="191" t="s">
        <v>535</v>
      </c>
      <c r="B158" s="88" t="s">
        <v>497</v>
      </c>
      <c r="C158" s="119" t="s">
        <v>498</v>
      </c>
      <c r="D158" s="111">
        <v>1</v>
      </c>
      <c r="E158" s="111" t="s">
        <v>218</v>
      </c>
      <c r="F158" s="88"/>
      <c r="G158" s="88"/>
      <c r="P158" s="208"/>
      <c r="Q158" s="208"/>
      <c r="R158" s="208"/>
    </row>
    <row r="159" spans="1:18" ht="30" x14ac:dyDescent="0.3">
      <c r="A159" s="191"/>
      <c r="B159" s="88"/>
      <c r="C159" s="97" t="s">
        <v>499</v>
      </c>
      <c r="D159" s="111">
        <v>1</v>
      </c>
      <c r="E159" s="111" t="s">
        <v>218</v>
      </c>
      <c r="F159" s="88"/>
      <c r="G159" s="88"/>
      <c r="P159" s="208"/>
      <c r="Q159" s="208"/>
      <c r="R159" s="208"/>
    </row>
    <row r="160" spans="1:18" ht="30" x14ac:dyDescent="0.3">
      <c r="A160" s="191" t="s">
        <v>3556</v>
      </c>
      <c r="B160" s="88" t="s">
        <v>507</v>
      </c>
      <c r="C160" s="88" t="s">
        <v>2671</v>
      </c>
      <c r="D160" s="111">
        <v>1</v>
      </c>
      <c r="E160" s="111" t="s">
        <v>218</v>
      </c>
      <c r="F160" s="88" t="s">
        <v>2672</v>
      </c>
      <c r="G160" s="88"/>
      <c r="P160" s="208"/>
      <c r="Q160" s="208"/>
      <c r="R160" s="208"/>
    </row>
    <row r="161" spans="1:18" ht="30" x14ac:dyDescent="0.3">
      <c r="A161" s="191" t="s">
        <v>3557</v>
      </c>
      <c r="B161" s="88" t="s">
        <v>509</v>
      </c>
      <c r="C161" s="97" t="s">
        <v>1327</v>
      </c>
      <c r="D161" s="111">
        <v>1</v>
      </c>
      <c r="E161" s="111" t="s">
        <v>218</v>
      </c>
      <c r="F161" s="88"/>
      <c r="G161" s="88"/>
      <c r="P161" s="208"/>
      <c r="Q161" s="208"/>
      <c r="R161" s="208"/>
    </row>
    <row r="162" spans="1:18" x14ac:dyDescent="0.3">
      <c r="A162" s="191" t="s">
        <v>53</v>
      </c>
      <c r="B162" s="768" t="s">
        <v>52</v>
      </c>
      <c r="C162" s="810"/>
      <c r="D162" s="810"/>
      <c r="E162" s="810"/>
      <c r="F162" s="810"/>
      <c r="G162" s="811"/>
      <c r="H162" s="215">
        <f>SUM(D163:D164)</f>
        <v>2</v>
      </c>
      <c r="I162" s="215">
        <f>COUNT(D163:D164)*2</f>
        <v>4</v>
      </c>
      <c r="P162" s="208"/>
      <c r="Q162" s="208"/>
      <c r="R162" s="208"/>
    </row>
    <row r="163" spans="1:18" ht="30" x14ac:dyDescent="0.3">
      <c r="A163" s="191" t="s">
        <v>1961</v>
      </c>
      <c r="B163" s="88" t="s">
        <v>531</v>
      </c>
      <c r="C163" s="88" t="s">
        <v>2676</v>
      </c>
      <c r="D163" s="111">
        <v>1</v>
      </c>
      <c r="E163" s="111" t="s">
        <v>245</v>
      </c>
      <c r="F163" s="88"/>
      <c r="G163" s="88"/>
      <c r="P163" s="208"/>
      <c r="Q163" s="208"/>
      <c r="R163" s="208"/>
    </row>
    <row r="164" spans="1:18" ht="30" x14ac:dyDescent="0.3">
      <c r="A164" s="191"/>
      <c r="B164" s="88"/>
      <c r="C164" s="88" t="s">
        <v>2677</v>
      </c>
      <c r="D164" s="111">
        <v>1</v>
      </c>
      <c r="E164" s="111" t="s">
        <v>245</v>
      </c>
      <c r="F164" s="88"/>
      <c r="G164" s="88"/>
      <c r="P164" s="208"/>
      <c r="Q164" s="208"/>
      <c r="R164" s="208"/>
    </row>
    <row r="165" spans="1:18" x14ac:dyDescent="0.3">
      <c r="A165" s="191" t="s">
        <v>62</v>
      </c>
      <c r="B165" s="768" t="s">
        <v>542</v>
      </c>
      <c r="C165" s="810"/>
      <c r="D165" s="810"/>
      <c r="E165" s="810"/>
      <c r="F165" s="810"/>
      <c r="G165" s="811"/>
      <c r="H165" s="215">
        <f>SUM(D166)</f>
        <v>1</v>
      </c>
      <c r="I165" s="215">
        <f>COUNT(D166)*2</f>
        <v>2</v>
      </c>
      <c r="P165" s="208"/>
      <c r="Q165" s="208"/>
      <c r="R165" s="208"/>
    </row>
    <row r="166" spans="1:18" ht="45" x14ac:dyDescent="0.3">
      <c r="A166" s="191" t="s">
        <v>2858</v>
      </c>
      <c r="B166" s="88" t="s">
        <v>544</v>
      </c>
      <c r="C166" s="107" t="s">
        <v>2678</v>
      </c>
      <c r="D166" s="111">
        <v>1</v>
      </c>
      <c r="E166" s="111" t="s">
        <v>563</v>
      </c>
      <c r="F166" s="88"/>
      <c r="G166" s="88"/>
      <c r="P166" s="208"/>
      <c r="Q166" s="208"/>
      <c r="R166" s="208"/>
    </row>
    <row r="167" spans="1:18" x14ac:dyDescent="0.3">
      <c r="A167" s="191" t="s">
        <v>3561</v>
      </c>
      <c r="B167" s="768" t="s">
        <v>547</v>
      </c>
      <c r="C167" s="810"/>
      <c r="D167" s="810"/>
      <c r="E167" s="810"/>
      <c r="F167" s="810"/>
      <c r="G167" s="811"/>
      <c r="H167" s="215">
        <f>SUM(D168:D171)</f>
        <v>4</v>
      </c>
      <c r="I167" s="215">
        <f>COUNT(D168:D171)*2</f>
        <v>8</v>
      </c>
      <c r="P167" s="208"/>
      <c r="Q167" s="208"/>
      <c r="R167" s="208"/>
    </row>
    <row r="168" spans="1:18" ht="45" x14ac:dyDescent="0.3">
      <c r="A168" s="191" t="s">
        <v>3752</v>
      </c>
      <c r="B168" s="88" t="s">
        <v>549</v>
      </c>
      <c r="C168" s="88" t="s">
        <v>2679</v>
      </c>
      <c r="D168" s="111">
        <v>1</v>
      </c>
      <c r="E168" s="111" t="s">
        <v>283</v>
      </c>
      <c r="F168" s="88"/>
      <c r="G168" s="88"/>
      <c r="P168" s="208"/>
      <c r="Q168" s="208"/>
      <c r="R168" s="208"/>
    </row>
    <row r="169" spans="1:18" ht="45" x14ac:dyDescent="0.3">
      <c r="A169" s="191" t="s">
        <v>3753</v>
      </c>
      <c r="B169" s="88" t="s">
        <v>552</v>
      </c>
      <c r="C169" s="88" t="s">
        <v>2680</v>
      </c>
      <c r="D169" s="111">
        <v>1</v>
      </c>
      <c r="E169" s="111" t="s">
        <v>247</v>
      </c>
      <c r="F169" s="88" t="s">
        <v>2681</v>
      </c>
      <c r="G169" s="88"/>
      <c r="P169" s="208"/>
      <c r="Q169" s="208"/>
      <c r="R169" s="208"/>
    </row>
    <row r="170" spans="1:18" x14ac:dyDescent="0.3">
      <c r="A170" s="191"/>
      <c r="B170" s="88"/>
      <c r="C170" s="88" t="s">
        <v>1340</v>
      </c>
      <c r="D170" s="111">
        <v>1</v>
      </c>
      <c r="E170" s="111" t="s">
        <v>283</v>
      </c>
      <c r="F170" s="88"/>
      <c r="G170" s="88"/>
      <c r="P170" s="208"/>
      <c r="Q170" s="208"/>
      <c r="R170" s="208"/>
    </row>
    <row r="171" spans="1:18" ht="45" x14ac:dyDescent="0.3">
      <c r="A171" s="191" t="s">
        <v>3756</v>
      </c>
      <c r="B171" s="88" t="s">
        <v>555</v>
      </c>
      <c r="C171" s="97" t="s">
        <v>2682</v>
      </c>
      <c r="D171" s="111">
        <v>1</v>
      </c>
      <c r="E171" s="111" t="s">
        <v>218</v>
      </c>
      <c r="F171" s="88"/>
      <c r="G171" s="88"/>
      <c r="P171" s="208"/>
      <c r="Q171" s="208"/>
      <c r="R171" s="208"/>
    </row>
    <row r="172" spans="1:18" x14ac:dyDescent="0.3">
      <c r="A172" s="190"/>
      <c r="B172" s="807" t="s">
        <v>557</v>
      </c>
      <c r="C172" s="808"/>
      <c r="D172" s="808"/>
      <c r="E172" s="808"/>
      <c r="F172" s="808"/>
      <c r="G172" s="809"/>
      <c r="H172" s="215">
        <f>H173+H179+H181+H186</f>
        <v>13</v>
      </c>
      <c r="I172" s="215">
        <f>I173+I179+I181+I186</f>
        <v>26</v>
      </c>
      <c r="P172" s="208"/>
      <c r="Q172" s="208"/>
      <c r="R172" s="208"/>
    </row>
    <row r="173" spans="1:18" x14ac:dyDescent="0.3">
      <c r="A173" s="191" t="s">
        <v>75</v>
      </c>
      <c r="B173" s="768" t="s">
        <v>4078</v>
      </c>
      <c r="C173" s="810"/>
      <c r="D173" s="810"/>
      <c r="E173" s="810"/>
      <c r="F173" s="810"/>
      <c r="G173" s="811"/>
      <c r="H173" s="215">
        <f>SUM(D174:D178)</f>
        <v>5</v>
      </c>
      <c r="I173" s="215">
        <f>COUNT(D174:D178)*2</f>
        <v>10</v>
      </c>
      <c r="P173" s="208"/>
      <c r="Q173" s="208"/>
      <c r="R173" s="208"/>
    </row>
    <row r="174" spans="1:18" ht="30" x14ac:dyDescent="0.3">
      <c r="A174" s="191" t="s">
        <v>1367</v>
      </c>
      <c r="B174" s="88" t="s">
        <v>643</v>
      </c>
      <c r="C174" s="126" t="s">
        <v>2683</v>
      </c>
      <c r="D174" s="111">
        <v>1</v>
      </c>
      <c r="E174" s="111" t="s">
        <v>247</v>
      </c>
      <c r="F174" s="88"/>
      <c r="G174" s="88"/>
      <c r="P174" s="208"/>
      <c r="Q174" s="208"/>
      <c r="R174" s="208"/>
    </row>
    <row r="175" spans="1:18" x14ac:dyDescent="0.3">
      <c r="A175" s="191"/>
      <c r="B175" s="88"/>
      <c r="C175" s="88" t="s">
        <v>2684</v>
      </c>
      <c r="D175" s="111">
        <v>1</v>
      </c>
      <c r="E175" s="111" t="s">
        <v>218</v>
      </c>
      <c r="F175" s="88"/>
      <c r="G175" s="88"/>
      <c r="P175" s="208"/>
      <c r="Q175" s="208"/>
      <c r="R175" s="208"/>
    </row>
    <row r="176" spans="1:18" ht="30" x14ac:dyDescent="0.3">
      <c r="A176" s="191"/>
      <c r="B176" s="88"/>
      <c r="C176" s="88" t="s">
        <v>2685</v>
      </c>
      <c r="D176" s="111">
        <v>1</v>
      </c>
      <c r="E176" s="111" t="s">
        <v>247</v>
      </c>
      <c r="F176" s="88"/>
      <c r="G176" s="88"/>
      <c r="P176" s="208"/>
      <c r="Q176" s="208"/>
      <c r="R176" s="208"/>
    </row>
    <row r="177" spans="1:18" ht="45" x14ac:dyDescent="0.3">
      <c r="A177" s="191"/>
      <c r="B177" s="88"/>
      <c r="C177" s="88" t="s">
        <v>2686</v>
      </c>
      <c r="D177" s="111">
        <v>1</v>
      </c>
      <c r="E177" s="111" t="s">
        <v>247</v>
      </c>
      <c r="F177" s="88"/>
      <c r="G177" s="88"/>
      <c r="P177" s="208"/>
      <c r="Q177" s="208"/>
      <c r="R177" s="208"/>
    </row>
    <row r="178" spans="1:18" ht="45" x14ac:dyDescent="0.3">
      <c r="A178" s="191"/>
      <c r="B178" s="88"/>
      <c r="C178" s="88" t="s">
        <v>2687</v>
      </c>
      <c r="D178" s="111">
        <v>1</v>
      </c>
      <c r="E178" s="111" t="s">
        <v>247</v>
      </c>
      <c r="F178" s="88"/>
      <c r="G178" s="88"/>
      <c r="P178" s="208"/>
      <c r="Q178" s="208"/>
      <c r="R178" s="208"/>
    </row>
    <row r="179" spans="1:18" x14ac:dyDescent="0.3">
      <c r="A179" s="191" t="s">
        <v>76</v>
      </c>
      <c r="B179" s="768" t="s">
        <v>651</v>
      </c>
      <c r="C179" s="810"/>
      <c r="D179" s="810"/>
      <c r="E179" s="810"/>
      <c r="F179" s="810"/>
      <c r="G179" s="811"/>
      <c r="H179" s="215">
        <f>SUM(D180)</f>
        <v>1</v>
      </c>
      <c r="I179" s="215">
        <f>COUNT(D180)*2</f>
        <v>2</v>
      </c>
      <c r="P179" s="208"/>
      <c r="Q179" s="208"/>
      <c r="R179" s="208"/>
    </row>
    <row r="180" spans="1:18" ht="30" x14ac:dyDescent="0.3">
      <c r="A180" s="191" t="s">
        <v>1755</v>
      </c>
      <c r="B180" s="88" t="s">
        <v>1756</v>
      </c>
      <c r="C180" s="88" t="s">
        <v>2688</v>
      </c>
      <c r="D180" s="111">
        <v>1</v>
      </c>
      <c r="E180" s="111" t="s">
        <v>247</v>
      </c>
      <c r="F180" s="88"/>
      <c r="G180" s="88"/>
      <c r="P180" s="208"/>
      <c r="Q180" s="208"/>
      <c r="R180" s="208"/>
    </row>
    <row r="181" spans="1:18" x14ac:dyDescent="0.3">
      <c r="A181" s="191" t="s">
        <v>78</v>
      </c>
      <c r="B181" s="768" t="s">
        <v>681</v>
      </c>
      <c r="C181" s="810"/>
      <c r="D181" s="810"/>
      <c r="E181" s="810"/>
      <c r="F181" s="810"/>
      <c r="G181" s="811"/>
      <c r="H181" s="215">
        <f>SUM(D182:D185)</f>
        <v>4</v>
      </c>
      <c r="I181" s="215">
        <f>COUNT(D182:D185)*2</f>
        <v>8</v>
      </c>
      <c r="P181" s="208"/>
      <c r="Q181" s="208"/>
      <c r="R181" s="208"/>
    </row>
    <row r="182" spans="1:18" ht="30" x14ac:dyDescent="0.3">
      <c r="A182" s="191" t="s">
        <v>1383</v>
      </c>
      <c r="B182" s="88" t="s">
        <v>699</v>
      </c>
      <c r="C182" s="97" t="s">
        <v>1761</v>
      </c>
      <c r="D182" s="111">
        <v>1</v>
      </c>
      <c r="E182" s="111" t="s">
        <v>235</v>
      </c>
      <c r="F182" s="88" t="s">
        <v>2689</v>
      </c>
      <c r="G182" s="88"/>
      <c r="P182" s="208"/>
      <c r="Q182" s="208"/>
      <c r="R182" s="208"/>
    </row>
    <row r="183" spans="1:18" ht="30" x14ac:dyDescent="0.3">
      <c r="A183" s="191" t="s">
        <v>1385</v>
      </c>
      <c r="B183" s="88" t="s">
        <v>703</v>
      </c>
      <c r="C183" s="88" t="s">
        <v>2690</v>
      </c>
      <c r="D183" s="111">
        <v>1</v>
      </c>
      <c r="E183" s="111" t="s">
        <v>563</v>
      </c>
      <c r="F183" s="88"/>
      <c r="G183" s="88"/>
      <c r="P183" s="208"/>
      <c r="Q183" s="208"/>
      <c r="R183" s="208"/>
    </row>
    <row r="184" spans="1:18" x14ac:dyDescent="0.3">
      <c r="A184" s="191"/>
      <c r="B184" s="88"/>
      <c r="C184" s="88" t="s">
        <v>2691</v>
      </c>
      <c r="D184" s="111">
        <v>1</v>
      </c>
      <c r="E184" s="111" t="s">
        <v>563</v>
      </c>
      <c r="F184" s="88"/>
      <c r="G184" s="88"/>
      <c r="P184" s="208"/>
      <c r="Q184" s="208"/>
      <c r="R184" s="208"/>
    </row>
    <row r="185" spans="1:18" ht="30" x14ac:dyDescent="0.3">
      <c r="A185" s="191" t="s">
        <v>1388</v>
      </c>
      <c r="B185" s="88" t="s">
        <v>708</v>
      </c>
      <c r="C185" s="88" t="s">
        <v>2692</v>
      </c>
      <c r="D185" s="111">
        <v>1</v>
      </c>
      <c r="E185" s="111" t="s">
        <v>218</v>
      </c>
      <c r="F185" s="88"/>
      <c r="G185" s="88"/>
      <c r="P185" s="208"/>
      <c r="Q185" s="208"/>
      <c r="R185" s="208"/>
    </row>
    <row r="186" spans="1:18" x14ac:dyDescent="0.3">
      <c r="A186" s="191" t="s">
        <v>84</v>
      </c>
      <c r="B186" s="768" t="s">
        <v>83</v>
      </c>
      <c r="C186" s="810"/>
      <c r="D186" s="810"/>
      <c r="E186" s="810"/>
      <c r="F186" s="810"/>
      <c r="G186" s="811"/>
      <c r="H186" s="215">
        <f>SUM(D187:D189)</f>
        <v>3</v>
      </c>
      <c r="I186" s="215">
        <f>COUNT(D187:D189)*2</f>
        <v>6</v>
      </c>
      <c r="P186" s="208"/>
      <c r="Q186" s="208"/>
      <c r="R186" s="208"/>
    </row>
    <row r="187" spans="1:18" ht="30" x14ac:dyDescent="0.3">
      <c r="A187" s="191" t="s">
        <v>1393</v>
      </c>
      <c r="B187" s="88" t="s">
        <v>741</v>
      </c>
      <c r="C187" s="88" t="s">
        <v>747</v>
      </c>
      <c r="D187" s="111">
        <v>1</v>
      </c>
      <c r="E187" s="219" t="s">
        <v>388</v>
      </c>
      <c r="F187" s="88"/>
      <c r="G187" s="88"/>
      <c r="P187" s="208"/>
      <c r="Q187" s="208"/>
      <c r="R187" s="208"/>
    </row>
    <row r="188" spans="1:18" ht="30" x14ac:dyDescent="0.3">
      <c r="A188" s="191"/>
      <c r="B188" s="88"/>
      <c r="C188" s="88" t="s">
        <v>1391</v>
      </c>
      <c r="D188" s="111">
        <v>1</v>
      </c>
      <c r="E188" s="111" t="s">
        <v>388</v>
      </c>
      <c r="F188" s="88"/>
      <c r="G188" s="88"/>
      <c r="P188" s="208"/>
      <c r="Q188" s="208"/>
      <c r="R188" s="208"/>
    </row>
    <row r="189" spans="1:18" ht="30" x14ac:dyDescent="0.3">
      <c r="A189" s="191"/>
      <c r="B189" s="88"/>
      <c r="C189" s="91" t="s">
        <v>2693</v>
      </c>
      <c r="D189" s="111">
        <v>1</v>
      </c>
      <c r="E189" s="111" t="s">
        <v>388</v>
      </c>
      <c r="F189" s="88"/>
      <c r="G189" s="88"/>
      <c r="P189" s="208"/>
      <c r="Q189" s="208"/>
      <c r="R189" s="208"/>
    </row>
    <row r="190" spans="1:18" x14ac:dyDescent="0.3">
      <c r="A190" s="223"/>
      <c r="B190" s="807" t="s">
        <v>795</v>
      </c>
      <c r="C190" s="808"/>
      <c r="D190" s="808"/>
      <c r="E190" s="808"/>
      <c r="F190" s="808"/>
      <c r="G190" s="809"/>
      <c r="H190" s="215">
        <f t="shared" ref="H190:I190" si="2">H191+H195+H197</f>
        <v>7</v>
      </c>
      <c r="I190" s="215">
        <f t="shared" si="2"/>
        <v>14</v>
      </c>
      <c r="P190" s="208"/>
      <c r="Q190" s="208"/>
      <c r="R190" s="208"/>
    </row>
    <row r="191" spans="1:18" x14ac:dyDescent="0.3">
      <c r="A191" s="224" t="s">
        <v>108</v>
      </c>
      <c r="B191" s="768" t="s">
        <v>797</v>
      </c>
      <c r="C191" s="810"/>
      <c r="D191" s="810"/>
      <c r="E191" s="810"/>
      <c r="F191" s="810"/>
      <c r="G191" s="811"/>
      <c r="H191" s="215">
        <f>SUM(D192:D194)</f>
        <v>3</v>
      </c>
      <c r="I191" s="215">
        <f>COUNT(D192:D194)*2</f>
        <v>6</v>
      </c>
      <c r="P191" s="208"/>
      <c r="Q191" s="208"/>
      <c r="R191" s="208"/>
    </row>
    <row r="192" spans="1:18" ht="30" x14ac:dyDescent="0.3">
      <c r="A192" s="224" t="s">
        <v>1552</v>
      </c>
      <c r="B192" s="88" t="s">
        <v>2694</v>
      </c>
      <c r="C192" s="88" t="s">
        <v>800</v>
      </c>
      <c r="D192" s="217">
        <v>1</v>
      </c>
      <c r="E192" s="217" t="s">
        <v>388</v>
      </c>
      <c r="F192" s="113" t="s">
        <v>2695</v>
      </c>
      <c r="G192" s="113"/>
      <c r="P192" s="208"/>
      <c r="Q192" s="208"/>
      <c r="R192" s="208"/>
    </row>
    <row r="193" spans="1:18" ht="30" x14ac:dyDescent="0.3">
      <c r="A193" s="224"/>
      <c r="B193" s="88"/>
      <c r="C193" s="88" t="s">
        <v>2696</v>
      </c>
      <c r="D193" s="217">
        <v>1</v>
      </c>
      <c r="E193" s="217" t="s">
        <v>388</v>
      </c>
      <c r="F193" s="113"/>
      <c r="G193" s="113"/>
      <c r="P193" s="208"/>
      <c r="Q193" s="208"/>
      <c r="R193" s="208"/>
    </row>
    <row r="194" spans="1:18" ht="30" x14ac:dyDescent="0.3">
      <c r="A194" s="224" t="s">
        <v>807</v>
      </c>
      <c r="B194" s="119" t="s">
        <v>808</v>
      </c>
      <c r="C194" s="97" t="s">
        <v>2697</v>
      </c>
      <c r="D194" s="217">
        <v>1</v>
      </c>
      <c r="E194" s="217" t="s">
        <v>388</v>
      </c>
      <c r="F194" s="113"/>
      <c r="G194" s="113"/>
      <c r="P194" s="208"/>
      <c r="Q194" s="208"/>
      <c r="R194" s="208"/>
    </row>
    <row r="195" spans="1:18" x14ac:dyDescent="0.3">
      <c r="A195" s="225" t="s">
        <v>114</v>
      </c>
      <c r="B195" s="768" t="s">
        <v>869</v>
      </c>
      <c r="C195" s="810"/>
      <c r="D195" s="810"/>
      <c r="E195" s="810"/>
      <c r="F195" s="810"/>
      <c r="G195" s="811"/>
      <c r="H195" s="215">
        <f>SUM(D196)</f>
        <v>1</v>
      </c>
      <c r="I195" s="215">
        <f>COUNT(D196)*2</f>
        <v>2</v>
      </c>
      <c r="P195" s="208"/>
      <c r="Q195" s="208"/>
      <c r="R195" s="208"/>
    </row>
    <row r="196" spans="1:18" ht="45" x14ac:dyDescent="0.3">
      <c r="A196" s="224" t="s">
        <v>1577</v>
      </c>
      <c r="B196" s="97" t="s">
        <v>874</v>
      </c>
      <c r="C196" s="88" t="s">
        <v>877</v>
      </c>
      <c r="D196" s="217">
        <v>1</v>
      </c>
      <c r="E196" s="217" t="s">
        <v>245</v>
      </c>
      <c r="F196" s="113" t="s">
        <v>878</v>
      </c>
      <c r="G196" s="113"/>
      <c r="P196" s="208"/>
      <c r="Q196" s="208"/>
      <c r="R196" s="208"/>
    </row>
    <row r="197" spans="1:18" x14ac:dyDescent="0.3">
      <c r="A197" s="224" t="s">
        <v>116</v>
      </c>
      <c r="B197" s="768" t="s">
        <v>893</v>
      </c>
      <c r="C197" s="810"/>
      <c r="D197" s="810"/>
      <c r="E197" s="810"/>
      <c r="F197" s="810"/>
      <c r="G197" s="811"/>
      <c r="H197" s="215">
        <f>SUM(D198:D200)</f>
        <v>3</v>
      </c>
      <c r="I197" s="215">
        <f>COUNT(D198:D200)*2</f>
        <v>6</v>
      </c>
      <c r="P197" s="208"/>
      <c r="Q197" s="208"/>
      <c r="R197" s="208"/>
    </row>
    <row r="198" spans="1:18" ht="60" x14ac:dyDescent="0.3">
      <c r="A198" s="224" t="s">
        <v>1584</v>
      </c>
      <c r="B198" s="65" t="s">
        <v>1811</v>
      </c>
      <c r="C198" s="88" t="s">
        <v>2698</v>
      </c>
      <c r="D198" s="217">
        <v>1</v>
      </c>
      <c r="E198" s="217" t="s">
        <v>218</v>
      </c>
      <c r="F198" s="113"/>
      <c r="G198" s="113"/>
      <c r="P198" s="208"/>
      <c r="Q198" s="208"/>
      <c r="R198" s="208"/>
    </row>
    <row r="199" spans="1:18" ht="30" x14ac:dyDescent="0.3">
      <c r="A199" s="224"/>
      <c r="B199" s="97"/>
      <c r="C199" s="88" t="s">
        <v>899</v>
      </c>
      <c r="D199" s="217">
        <v>1</v>
      </c>
      <c r="E199" s="217" t="s">
        <v>218</v>
      </c>
      <c r="F199" s="113"/>
      <c r="G199" s="113"/>
      <c r="P199" s="208"/>
      <c r="Q199" s="208"/>
      <c r="R199" s="208"/>
    </row>
    <row r="200" spans="1:18" ht="30" x14ac:dyDescent="0.3">
      <c r="A200" s="224" t="s">
        <v>1589</v>
      </c>
      <c r="B200" s="97" t="s">
        <v>914</v>
      </c>
      <c r="C200" s="107" t="s">
        <v>2699</v>
      </c>
      <c r="D200" s="217">
        <v>1</v>
      </c>
      <c r="E200" s="592" t="s">
        <v>188</v>
      </c>
      <c r="F200" s="113"/>
      <c r="G200" s="113"/>
      <c r="P200" s="208"/>
      <c r="Q200" s="208"/>
      <c r="R200" s="208"/>
    </row>
    <row r="201" spans="1:18" x14ac:dyDescent="0.3">
      <c r="A201" s="190"/>
      <c r="B201" s="807" t="s">
        <v>1591</v>
      </c>
      <c r="C201" s="808"/>
      <c r="D201" s="808"/>
      <c r="E201" s="808"/>
      <c r="F201" s="808"/>
      <c r="G201" s="809"/>
      <c r="H201" s="215">
        <f>H202+H210+H228+H237+H242+H249+H232</f>
        <v>43</v>
      </c>
      <c r="I201" s="215">
        <f>I202+I210+I228+I237+I242+I249+I232</f>
        <v>86</v>
      </c>
      <c r="P201" s="208"/>
      <c r="Q201" s="208"/>
      <c r="R201" s="208"/>
    </row>
    <row r="202" spans="1:18" ht="30" customHeight="1" x14ac:dyDescent="0.3">
      <c r="A202" s="152" t="s">
        <v>123</v>
      </c>
      <c r="B202" s="661" t="s">
        <v>4556</v>
      </c>
      <c r="C202" s="662"/>
      <c r="D202" s="662"/>
      <c r="E202" s="662"/>
      <c r="F202" s="662"/>
      <c r="G202" s="663"/>
      <c r="H202" s="215">
        <f>SUM(D203:D209)</f>
        <v>7</v>
      </c>
      <c r="I202" s="215">
        <f>COUNT(D203:D209)*2</f>
        <v>14</v>
      </c>
      <c r="P202" s="208"/>
      <c r="Q202" s="208"/>
      <c r="R202" s="208"/>
    </row>
    <row r="203" spans="1:18" ht="45" x14ac:dyDescent="0.3">
      <c r="A203" s="155" t="s">
        <v>1600</v>
      </c>
      <c r="B203" s="99" t="s">
        <v>921</v>
      </c>
      <c r="C203" s="101" t="s">
        <v>4276</v>
      </c>
      <c r="D203" s="217">
        <v>1</v>
      </c>
      <c r="E203" s="100" t="s">
        <v>388</v>
      </c>
      <c r="F203" s="161"/>
      <c r="G203" s="161"/>
      <c r="P203" s="208"/>
      <c r="Q203" s="208"/>
      <c r="R203" s="208"/>
    </row>
    <row r="204" spans="1:18" ht="30" x14ac:dyDescent="0.3">
      <c r="A204" s="155" t="s">
        <v>1601</v>
      </c>
      <c r="B204" s="99" t="s">
        <v>925</v>
      </c>
      <c r="C204" s="101" t="s">
        <v>4277</v>
      </c>
      <c r="D204" s="217">
        <v>1</v>
      </c>
      <c r="E204" s="100" t="s">
        <v>388</v>
      </c>
      <c r="F204" s="101" t="s">
        <v>4278</v>
      </c>
      <c r="G204" s="161"/>
      <c r="P204" s="208"/>
      <c r="Q204" s="208"/>
      <c r="R204" s="208"/>
    </row>
    <row r="205" spans="1:18" ht="30" x14ac:dyDescent="0.3">
      <c r="A205" s="201" t="s">
        <v>1603</v>
      </c>
      <c r="B205" s="101" t="s">
        <v>928</v>
      </c>
      <c r="C205" s="101" t="s">
        <v>4210</v>
      </c>
      <c r="D205" s="217">
        <v>1</v>
      </c>
      <c r="E205" s="100" t="s">
        <v>247</v>
      </c>
      <c r="F205" s="101" t="s">
        <v>4221</v>
      </c>
      <c r="G205" s="161"/>
      <c r="P205" s="208"/>
      <c r="Q205" s="208"/>
      <c r="R205" s="208"/>
    </row>
    <row r="206" spans="1:18" ht="30" x14ac:dyDescent="0.3">
      <c r="A206" s="201"/>
      <c r="B206" s="101"/>
      <c r="C206" s="99" t="s">
        <v>929</v>
      </c>
      <c r="D206" s="217">
        <v>1</v>
      </c>
      <c r="E206" s="100" t="s">
        <v>388</v>
      </c>
      <c r="F206" s="99" t="s">
        <v>930</v>
      </c>
      <c r="G206" s="210"/>
      <c r="P206" s="208"/>
      <c r="Q206" s="208"/>
      <c r="R206" s="208"/>
    </row>
    <row r="207" spans="1:18" ht="45" x14ac:dyDescent="0.3">
      <c r="A207" s="201"/>
      <c r="B207" s="101"/>
      <c r="C207" s="99" t="s">
        <v>4258</v>
      </c>
      <c r="D207" s="217">
        <v>1</v>
      </c>
      <c r="E207" s="100" t="s">
        <v>563</v>
      </c>
      <c r="F207" s="99" t="s">
        <v>4259</v>
      </c>
      <c r="G207" s="210"/>
      <c r="P207" s="208"/>
      <c r="Q207" s="208"/>
      <c r="R207" s="208"/>
    </row>
    <row r="208" spans="1:18" ht="45" x14ac:dyDescent="0.3">
      <c r="A208" s="201" t="s">
        <v>4213</v>
      </c>
      <c r="B208" s="101" t="s">
        <v>4260</v>
      </c>
      <c r="C208" s="99" t="s">
        <v>4261</v>
      </c>
      <c r="D208" s="217">
        <v>1</v>
      </c>
      <c r="E208" s="100" t="s">
        <v>563</v>
      </c>
      <c r="F208" s="99" t="s">
        <v>4217</v>
      </c>
      <c r="G208" s="210"/>
      <c r="P208" s="208"/>
      <c r="Q208" s="208"/>
      <c r="R208" s="208"/>
    </row>
    <row r="209" spans="1:18" ht="45" x14ac:dyDescent="0.3">
      <c r="A209" s="201" t="s">
        <v>4214</v>
      </c>
      <c r="B209" s="101" t="s">
        <v>4218</v>
      </c>
      <c r="C209" s="99" t="s">
        <v>4262</v>
      </c>
      <c r="D209" s="217">
        <v>1</v>
      </c>
      <c r="E209" s="100" t="s">
        <v>388</v>
      </c>
      <c r="F209" s="99" t="s">
        <v>4263</v>
      </c>
      <c r="G209" s="210"/>
      <c r="P209" s="208"/>
      <c r="Q209" s="208"/>
      <c r="R209" s="208"/>
    </row>
    <row r="210" spans="1:18" x14ac:dyDescent="0.3">
      <c r="A210" s="191" t="s">
        <v>124</v>
      </c>
      <c r="B210" s="768" t="s">
        <v>2311</v>
      </c>
      <c r="C210" s="810"/>
      <c r="D210" s="810"/>
      <c r="E210" s="810"/>
      <c r="F210" s="810"/>
      <c r="G210" s="811"/>
      <c r="H210" s="215">
        <f>SUM(D211:D227)</f>
        <v>17</v>
      </c>
      <c r="I210" s="215">
        <f>COUNT(D211:D227)*2</f>
        <v>34</v>
      </c>
      <c r="P210" s="208"/>
      <c r="Q210" s="208"/>
      <c r="R210" s="208"/>
    </row>
    <row r="211" spans="1:18" ht="30" x14ac:dyDescent="0.3">
      <c r="A211" s="191" t="s">
        <v>1604</v>
      </c>
      <c r="B211" s="97" t="s">
        <v>933</v>
      </c>
      <c r="C211" s="126" t="s">
        <v>934</v>
      </c>
      <c r="D211" s="111">
        <v>1</v>
      </c>
      <c r="E211" s="111" t="s">
        <v>563</v>
      </c>
      <c r="F211" s="88"/>
      <c r="G211" s="88"/>
      <c r="P211" s="208"/>
      <c r="Q211" s="208"/>
      <c r="R211" s="208"/>
    </row>
    <row r="212" spans="1:18" ht="30" x14ac:dyDescent="0.3">
      <c r="A212" s="191"/>
      <c r="B212" s="97"/>
      <c r="C212" s="88" t="s">
        <v>935</v>
      </c>
      <c r="D212" s="111">
        <v>1</v>
      </c>
      <c r="E212" s="111" t="s">
        <v>243</v>
      </c>
      <c r="F212" s="88"/>
      <c r="G212" s="88"/>
      <c r="P212" s="208"/>
      <c r="Q212" s="208"/>
      <c r="R212" s="208"/>
    </row>
    <row r="213" spans="1:18" ht="45" x14ac:dyDescent="0.3">
      <c r="A213" s="191" t="s">
        <v>1605</v>
      </c>
      <c r="B213" s="97" t="s">
        <v>937</v>
      </c>
      <c r="C213" s="97" t="s">
        <v>2700</v>
      </c>
      <c r="D213" s="111">
        <v>1</v>
      </c>
      <c r="E213" s="111" t="s">
        <v>563</v>
      </c>
      <c r="F213" s="88"/>
      <c r="G213" s="88"/>
      <c r="P213" s="208"/>
      <c r="Q213" s="208"/>
      <c r="R213" s="208"/>
    </row>
    <row r="214" spans="1:18" ht="30" x14ac:dyDescent="0.3">
      <c r="A214" s="191"/>
      <c r="B214" s="97"/>
      <c r="C214" s="97" t="s">
        <v>2701</v>
      </c>
      <c r="D214" s="111">
        <v>1</v>
      </c>
      <c r="E214" s="111" t="s">
        <v>563</v>
      </c>
      <c r="F214" s="88"/>
      <c r="G214" s="88"/>
      <c r="P214" s="208"/>
      <c r="Q214" s="208"/>
      <c r="R214" s="208"/>
    </row>
    <row r="215" spans="1:18" ht="30" x14ac:dyDescent="0.3">
      <c r="A215" s="191"/>
      <c r="B215" s="97"/>
      <c r="C215" s="97" t="s">
        <v>2702</v>
      </c>
      <c r="D215" s="111">
        <v>1</v>
      </c>
      <c r="E215" s="111" t="s">
        <v>563</v>
      </c>
      <c r="F215" s="88"/>
      <c r="G215" s="88"/>
      <c r="P215" s="208"/>
      <c r="Q215" s="208"/>
      <c r="R215" s="208"/>
    </row>
    <row r="216" spans="1:18" ht="30" x14ac:dyDescent="0.3">
      <c r="A216" s="191"/>
      <c r="B216" s="97"/>
      <c r="C216" s="97" t="s">
        <v>2703</v>
      </c>
      <c r="D216" s="111">
        <v>1</v>
      </c>
      <c r="E216" s="111" t="s">
        <v>563</v>
      </c>
      <c r="F216" s="88"/>
      <c r="G216" s="88"/>
      <c r="P216" s="208"/>
      <c r="Q216" s="208"/>
      <c r="R216" s="208"/>
    </row>
    <row r="217" spans="1:18" ht="30" x14ac:dyDescent="0.3">
      <c r="A217" s="191"/>
      <c r="B217" s="97"/>
      <c r="C217" s="97" t="s">
        <v>2704</v>
      </c>
      <c r="D217" s="111">
        <v>1</v>
      </c>
      <c r="E217" s="111" t="s">
        <v>563</v>
      </c>
      <c r="F217" s="88"/>
      <c r="G217" s="88"/>
      <c r="P217" s="208"/>
      <c r="Q217" s="208"/>
      <c r="R217" s="208"/>
    </row>
    <row r="218" spans="1:18" ht="30" x14ac:dyDescent="0.3">
      <c r="A218" s="191"/>
      <c r="B218" s="97"/>
      <c r="C218" s="97" t="s">
        <v>2705</v>
      </c>
      <c r="D218" s="111">
        <v>1</v>
      </c>
      <c r="E218" s="111" t="s">
        <v>563</v>
      </c>
      <c r="F218" s="88"/>
      <c r="G218" s="88"/>
      <c r="P218" s="208"/>
      <c r="Q218" s="208"/>
      <c r="R218" s="208"/>
    </row>
    <row r="219" spans="1:18" ht="30" x14ac:dyDescent="0.3">
      <c r="A219" s="191"/>
      <c r="B219" s="97"/>
      <c r="C219" s="97" t="s">
        <v>2706</v>
      </c>
      <c r="D219" s="111">
        <v>1</v>
      </c>
      <c r="E219" s="111" t="s">
        <v>563</v>
      </c>
      <c r="F219" s="88"/>
      <c r="G219" s="88"/>
      <c r="P219" s="208"/>
      <c r="Q219" s="208"/>
      <c r="R219" s="208"/>
    </row>
    <row r="220" spans="1:18" ht="30" x14ac:dyDescent="0.3">
      <c r="A220" s="191"/>
      <c r="B220" s="97"/>
      <c r="C220" s="97" t="s">
        <v>2707</v>
      </c>
      <c r="D220" s="111">
        <v>1</v>
      </c>
      <c r="E220" s="111" t="s">
        <v>563</v>
      </c>
      <c r="F220" s="88"/>
      <c r="G220" s="88"/>
      <c r="P220" s="208"/>
      <c r="Q220" s="208"/>
      <c r="R220" s="208"/>
    </row>
    <row r="221" spans="1:18" ht="45" x14ac:dyDescent="0.3">
      <c r="A221" s="191"/>
      <c r="B221" s="97"/>
      <c r="C221" s="97" t="s">
        <v>2708</v>
      </c>
      <c r="D221" s="111">
        <v>1</v>
      </c>
      <c r="E221" s="111" t="s">
        <v>563</v>
      </c>
      <c r="F221" s="88"/>
      <c r="G221" s="88"/>
      <c r="P221" s="208"/>
      <c r="Q221" s="208"/>
      <c r="R221" s="208"/>
    </row>
    <row r="222" spans="1:18" ht="45" x14ac:dyDescent="0.3">
      <c r="A222" s="191"/>
      <c r="B222" s="97"/>
      <c r="C222" s="97" t="s">
        <v>2709</v>
      </c>
      <c r="D222" s="111">
        <v>1</v>
      </c>
      <c r="E222" s="111" t="s">
        <v>563</v>
      </c>
      <c r="F222" s="88"/>
      <c r="G222" s="88"/>
      <c r="P222" s="208"/>
      <c r="Q222" s="208"/>
      <c r="R222" s="208"/>
    </row>
    <row r="223" spans="1:18" ht="30" x14ac:dyDescent="0.3">
      <c r="A223" s="191"/>
      <c r="B223" s="97"/>
      <c r="C223" s="97" t="s">
        <v>2710</v>
      </c>
      <c r="D223" s="111">
        <v>1</v>
      </c>
      <c r="E223" s="111" t="s">
        <v>563</v>
      </c>
      <c r="F223" s="88"/>
      <c r="G223" s="88"/>
      <c r="P223" s="208"/>
      <c r="Q223" s="208"/>
      <c r="R223" s="208"/>
    </row>
    <row r="224" spans="1:18" ht="30" x14ac:dyDescent="0.3">
      <c r="A224" s="191"/>
      <c r="B224" s="97"/>
      <c r="C224" s="97" t="s">
        <v>2711</v>
      </c>
      <c r="D224" s="111">
        <v>1</v>
      </c>
      <c r="E224" s="111" t="s">
        <v>563</v>
      </c>
      <c r="F224" s="88"/>
      <c r="G224" s="88"/>
      <c r="P224" s="208"/>
      <c r="Q224" s="208"/>
      <c r="R224" s="208"/>
    </row>
    <row r="225" spans="1:18" ht="45" x14ac:dyDescent="0.3">
      <c r="A225" s="191"/>
      <c r="B225" s="97"/>
      <c r="C225" s="97" t="s">
        <v>2712</v>
      </c>
      <c r="D225" s="111">
        <v>1</v>
      </c>
      <c r="E225" s="111" t="s">
        <v>563</v>
      </c>
      <c r="F225" s="88"/>
      <c r="G225" s="88"/>
      <c r="P225" s="208"/>
      <c r="Q225" s="208"/>
      <c r="R225" s="208"/>
    </row>
    <row r="226" spans="1:18" ht="30" x14ac:dyDescent="0.3">
      <c r="A226" s="191" t="s">
        <v>1617</v>
      </c>
      <c r="B226" s="97" t="s">
        <v>951</v>
      </c>
      <c r="C226" s="97" t="s">
        <v>2713</v>
      </c>
      <c r="D226" s="111">
        <v>1</v>
      </c>
      <c r="E226" s="111" t="s">
        <v>388</v>
      </c>
      <c r="F226" s="88"/>
      <c r="G226" s="88"/>
      <c r="P226" s="208"/>
      <c r="Q226" s="208"/>
      <c r="R226" s="208"/>
    </row>
    <row r="227" spans="1:18" ht="30" x14ac:dyDescent="0.3">
      <c r="A227" s="191" t="s">
        <v>1619</v>
      </c>
      <c r="B227" s="97" t="s">
        <v>954</v>
      </c>
      <c r="C227" s="97" t="s">
        <v>955</v>
      </c>
      <c r="D227" s="111">
        <v>1</v>
      </c>
      <c r="E227" s="111" t="s">
        <v>218</v>
      </c>
      <c r="F227" s="88" t="s">
        <v>2714</v>
      </c>
      <c r="G227" s="88"/>
      <c r="P227" s="208"/>
      <c r="Q227" s="208"/>
      <c r="R227" s="208"/>
    </row>
    <row r="228" spans="1:18" x14ac:dyDescent="0.3">
      <c r="A228" s="83" t="s">
        <v>125</v>
      </c>
      <c r="B228" s="779" t="s">
        <v>4083</v>
      </c>
      <c r="C228" s="779"/>
      <c r="D228" s="779"/>
      <c r="E228" s="779"/>
      <c r="F228" s="779"/>
      <c r="G228" s="779"/>
      <c r="H228" s="215">
        <f>SUM(D229:D231)</f>
        <v>3</v>
      </c>
      <c r="I228" s="215">
        <f>COUNT(D229:D231)*2</f>
        <v>6</v>
      </c>
      <c r="P228" s="208"/>
      <c r="Q228" s="208"/>
      <c r="R228" s="208"/>
    </row>
    <row r="229" spans="1:18" x14ac:dyDescent="0.3">
      <c r="A229" s="83" t="s">
        <v>1621</v>
      </c>
      <c r="B229" s="52" t="s">
        <v>4084</v>
      </c>
      <c r="C229" s="99" t="s">
        <v>3984</v>
      </c>
      <c r="D229" s="217">
        <v>1</v>
      </c>
      <c r="E229" s="100" t="s">
        <v>388</v>
      </c>
      <c r="F229" s="32"/>
      <c r="G229" s="87"/>
      <c r="P229" s="208"/>
      <c r="Q229" s="208"/>
      <c r="R229" s="208"/>
    </row>
    <row r="230" spans="1:18" ht="30" x14ac:dyDescent="0.3">
      <c r="A230" s="83" t="s">
        <v>1624</v>
      </c>
      <c r="B230" s="52" t="s">
        <v>4073</v>
      </c>
      <c r="C230" s="99" t="s">
        <v>3987</v>
      </c>
      <c r="D230" s="217">
        <v>1</v>
      </c>
      <c r="E230" s="100" t="s">
        <v>388</v>
      </c>
      <c r="F230" s="32"/>
      <c r="G230" s="87"/>
      <c r="P230" s="208"/>
      <c r="Q230" s="208"/>
      <c r="R230" s="208"/>
    </row>
    <row r="231" spans="1:18" ht="30" x14ac:dyDescent="0.3">
      <c r="A231" s="83" t="s">
        <v>1626</v>
      </c>
      <c r="B231" s="52" t="s">
        <v>4048</v>
      </c>
      <c r="C231" s="101" t="s">
        <v>4161</v>
      </c>
      <c r="D231" s="217">
        <v>1</v>
      </c>
      <c r="E231" s="100" t="s">
        <v>388</v>
      </c>
      <c r="F231" s="32"/>
      <c r="G231" s="87"/>
      <c r="P231" s="208"/>
      <c r="Q231" s="208"/>
      <c r="R231" s="208"/>
    </row>
    <row r="232" spans="1:18" x14ac:dyDescent="0.3">
      <c r="A232" s="411" t="s">
        <v>126</v>
      </c>
      <c r="B232" s="678" t="s">
        <v>4446</v>
      </c>
      <c r="C232" s="679"/>
      <c r="D232" s="679"/>
      <c r="E232" s="679"/>
      <c r="F232" s="679"/>
      <c r="G232" s="680"/>
      <c r="H232" s="215">
        <f>SUM(D233:D236)</f>
        <v>4</v>
      </c>
      <c r="I232" s="215">
        <f>COUNT(D233:D236)*2</f>
        <v>8</v>
      </c>
      <c r="P232" s="208"/>
      <c r="Q232" s="208"/>
      <c r="R232" s="208"/>
    </row>
    <row r="233" spans="1:18" ht="31" x14ac:dyDescent="0.3">
      <c r="A233" s="412" t="s">
        <v>3992</v>
      </c>
      <c r="B233" s="413" t="s">
        <v>1622</v>
      </c>
      <c r="C233" s="414" t="s">
        <v>1623</v>
      </c>
      <c r="D233" s="415">
        <v>1</v>
      </c>
      <c r="E233" s="415" t="s">
        <v>247</v>
      </c>
      <c r="F233" s="414" t="s">
        <v>4450</v>
      </c>
      <c r="G233" s="416"/>
      <c r="P233" s="208"/>
      <c r="Q233" s="208"/>
      <c r="R233" s="208"/>
    </row>
    <row r="234" spans="1:18" ht="31" x14ac:dyDescent="0.3">
      <c r="A234" s="412" t="s">
        <v>1633</v>
      </c>
      <c r="B234" s="419" t="s">
        <v>1627</v>
      </c>
      <c r="C234" s="420" t="s">
        <v>1628</v>
      </c>
      <c r="D234" s="415">
        <v>1</v>
      </c>
      <c r="E234" s="415" t="s">
        <v>247</v>
      </c>
      <c r="F234" s="414" t="s">
        <v>4447</v>
      </c>
      <c r="G234" s="493"/>
      <c r="P234" s="208"/>
      <c r="Q234" s="208"/>
      <c r="R234" s="208"/>
    </row>
    <row r="235" spans="1:18" ht="31" x14ac:dyDescent="0.3">
      <c r="A235" s="412" t="s">
        <v>957</v>
      </c>
      <c r="B235" s="413" t="s">
        <v>1629</v>
      </c>
      <c r="C235" s="414" t="s">
        <v>1630</v>
      </c>
      <c r="D235" s="415">
        <v>1</v>
      </c>
      <c r="E235" s="415" t="s">
        <v>247</v>
      </c>
      <c r="F235" s="414" t="s">
        <v>4448</v>
      </c>
      <c r="G235" s="493"/>
      <c r="P235" s="208"/>
      <c r="Q235" s="208"/>
      <c r="R235" s="208"/>
    </row>
    <row r="236" spans="1:18" ht="31" x14ac:dyDescent="0.3">
      <c r="A236" s="412" t="s">
        <v>3993</v>
      </c>
      <c r="B236" s="413" t="s">
        <v>4457</v>
      </c>
      <c r="C236" s="414" t="s">
        <v>1631</v>
      </c>
      <c r="D236" s="415">
        <v>1</v>
      </c>
      <c r="E236" s="415" t="s">
        <v>247</v>
      </c>
      <c r="F236" s="414" t="s">
        <v>4449</v>
      </c>
      <c r="G236" s="493"/>
      <c r="P236" s="208"/>
      <c r="Q236" s="208"/>
      <c r="R236" s="208"/>
    </row>
    <row r="237" spans="1:18" x14ac:dyDescent="0.3">
      <c r="A237" s="494" t="s">
        <v>1634</v>
      </c>
      <c r="B237" s="661" t="s">
        <v>3994</v>
      </c>
      <c r="C237" s="662"/>
      <c r="D237" s="662"/>
      <c r="E237" s="662"/>
      <c r="F237" s="662"/>
      <c r="G237" s="663"/>
      <c r="H237" s="531">
        <f>SUM(D238:D241)</f>
        <v>4</v>
      </c>
      <c r="I237" s="531">
        <f>COUNT(D238:D241)*2</f>
        <v>8</v>
      </c>
      <c r="J237" s="531"/>
      <c r="K237" s="531"/>
      <c r="L237" s="531"/>
      <c r="M237" s="531"/>
      <c r="N237" s="531"/>
      <c r="O237" s="531"/>
      <c r="P237" s="208"/>
      <c r="Q237" s="208"/>
      <c r="R237" s="208"/>
    </row>
    <row r="238" spans="1:18" ht="60" x14ac:dyDescent="0.3">
      <c r="A238" s="495" t="s">
        <v>4458</v>
      </c>
      <c r="B238" s="99" t="s">
        <v>4128</v>
      </c>
      <c r="C238" s="99" t="s">
        <v>3996</v>
      </c>
      <c r="D238" s="217">
        <v>1</v>
      </c>
      <c r="E238" s="100" t="s">
        <v>388</v>
      </c>
      <c r="F238" s="202" t="s">
        <v>4129</v>
      </c>
      <c r="G238" s="161"/>
      <c r="H238" s="531"/>
      <c r="I238" s="531"/>
      <c r="J238" s="531"/>
      <c r="K238" s="531"/>
      <c r="L238" s="531"/>
      <c r="M238" s="531"/>
      <c r="N238" s="531"/>
      <c r="O238" s="531"/>
      <c r="P238" s="208"/>
      <c r="Q238" s="208"/>
      <c r="R238" s="208"/>
    </row>
    <row r="239" spans="1:18" ht="45" x14ac:dyDescent="0.3">
      <c r="A239" s="495" t="s">
        <v>4459</v>
      </c>
      <c r="B239" s="99" t="s">
        <v>3998</v>
      </c>
      <c r="C239" s="99" t="s">
        <v>3999</v>
      </c>
      <c r="D239" s="217">
        <v>1</v>
      </c>
      <c r="E239" s="100" t="s">
        <v>388</v>
      </c>
      <c r="F239" s="202" t="s">
        <v>4000</v>
      </c>
      <c r="G239" s="161"/>
      <c r="H239" s="531"/>
      <c r="I239" s="531"/>
      <c r="J239" s="531"/>
      <c r="K239" s="531"/>
      <c r="L239" s="531"/>
      <c r="M239" s="531"/>
      <c r="N239" s="531"/>
      <c r="O239" s="531"/>
      <c r="P239" s="208"/>
      <c r="Q239" s="208"/>
      <c r="R239" s="208"/>
    </row>
    <row r="240" spans="1:18" ht="60" x14ac:dyDescent="0.3">
      <c r="A240" s="387" t="s">
        <v>4467</v>
      </c>
      <c r="B240" s="99" t="s">
        <v>4130</v>
      </c>
      <c r="C240" s="99" t="s">
        <v>4131</v>
      </c>
      <c r="D240" s="217">
        <v>1</v>
      </c>
      <c r="E240" s="100" t="s">
        <v>388</v>
      </c>
      <c r="F240" s="202" t="s">
        <v>4132</v>
      </c>
      <c r="G240" s="161"/>
      <c r="H240" s="531"/>
      <c r="I240" s="531"/>
      <c r="J240" s="531"/>
      <c r="K240" s="531"/>
      <c r="L240" s="531"/>
      <c r="M240" s="531"/>
      <c r="N240" s="531"/>
      <c r="O240" s="531"/>
      <c r="P240" s="208"/>
      <c r="Q240" s="208"/>
      <c r="R240" s="208"/>
    </row>
    <row r="241" spans="1:18" ht="60" x14ac:dyDescent="0.3">
      <c r="A241" s="387" t="s">
        <v>4460</v>
      </c>
      <c r="B241" s="99" t="s">
        <v>4133</v>
      </c>
      <c r="C241" s="99" t="s">
        <v>4134</v>
      </c>
      <c r="D241" s="217">
        <v>1</v>
      </c>
      <c r="E241" s="100" t="s">
        <v>388</v>
      </c>
      <c r="F241" s="202" t="s">
        <v>4264</v>
      </c>
      <c r="G241" s="161"/>
      <c r="H241" s="531"/>
      <c r="I241" s="531"/>
      <c r="J241" s="531"/>
      <c r="K241" s="531"/>
      <c r="L241" s="531"/>
      <c r="M241" s="531"/>
      <c r="N241" s="531"/>
      <c r="O241" s="531"/>
      <c r="P241" s="208"/>
      <c r="Q241" s="208"/>
      <c r="R241" s="208"/>
    </row>
    <row r="242" spans="1:18" x14ac:dyDescent="0.3">
      <c r="A242" s="168" t="s">
        <v>4001</v>
      </c>
      <c r="B242" s="766" t="s">
        <v>1635</v>
      </c>
      <c r="C242" s="810"/>
      <c r="D242" s="810"/>
      <c r="E242" s="810"/>
      <c r="F242" s="810"/>
      <c r="G242" s="811"/>
      <c r="H242" s="531">
        <f>SUM(D243:D248)</f>
        <v>6</v>
      </c>
      <c r="I242" s="531">
        <f>COUNT(D243:D248)*2</f>
        <v>12</v>
      </c>
      <c r="J242" s="531"/>
      <c r="K242" s="531"/>
      <c r="L242" s="531"/>
      <c r="M242" s="531"/>
      <c r="N242" s="531"/>
      <c r="O242" s="531"/>
      <c r="P242" s="208"/>
      <c r="Q242" s="208"/>
      <c r="R242" s="208"/>
    </row>
    <row r="243" spans="1:18" ht="30" x14ac:dyDescent="0.3">
      <c r="A243" s="168" t="s">
        <v>4002</v>
      </c>
      <c r="B243" s="97" t="s">
        <v>1637</v>
      </c>
      <c r="C243" s="88" t="s">
        <v>1638</v>
      </c>
      <c r="D243" s="111">
        <v>1</v>
      </c>
      <c r="E243" s="111" t="s">
        <v>388</v>
      </c>
      <c r="F243" s="88"/>
      <c r="G243" s="88"/>
      <c r="P243" s="208"/>
      <c r="Q243" s="208"/>
      <c r="R243" s="208"/>
    </row>
    <row r="244" spans="1:18" x14ac:dyDescent="0.3">
      <c r="A244" s="168"/>
      <c r="B244" s="97"/>
      <c r="C244" s="88" t="s">
        <v>1639</v>
      </c>
      <c r="D244" s="111">
        <v>1</v>
      </c>
      <c r="E244" s="111" t="s">
        <v>188</v>
      </c>
      <c r="F244" s="88"/>
      <c r="G244" s="88"/>
      <c r="P244" s="208"/>
      <c r="Q244" s="208"/>
      <c r="R244" s="208"/>
    </row>
    <row r="245" spans="1:18" x14ac:dyDescent="0.3">
      <c r="A245" s="168"/>
      <c r="B245" s="97"/>
      <c r="C245" s="88" t="s">
        <v>1640</v>
      </c>
      <c r="D245" s="111">
        <v>1</v>
      </c>
      <c r="E245" s="111" t="s">
        <v>188</v>
      </c>
      <c r="F245" s="88"/>
      <c r="G245" s="88"/>
      <c r="P245" s="208"/>
      <c r="Q245" s="208"/>
      <c r="R245" s="208"/>
    </row>
    <row r="246" spans="1:18" x14ac:dyDescent="0.3">
      <c r="A246" s="168"/>
      <c r="B246" s="97"/>
      <c r="C246" s="88" t="s">
        <v>1641</v>
      </c>
      <c r="D246" s="111">
        <v>1</v>
      </c>
      <c r="E246" s="111" t="s">
        <v>388</v>
      </c>
      <c r="F246" s="88"/>
      <c r="G246" s="88"/>
      <c r="P246" s="208"/>
      <c r="Q246" s="208"/>
      <c r="R246" s="208"/>
    </row>
    <row r="247" spans="1:18" ht="30" x14ac:dyDescent="0.3">
      <c r="A247" s="168" t="s">
        <v>4006</v>
      </c>
      <c r="B247" s="97" t="s">
        <v>1643</v>
      </c>
      <c r="C247" s="88" t="s">
        <v>1644</v>
      </c>
      <c r="D247" s="111">
        <v>1</v>
      </c>
      <c r="E247" s="593" t="s">
        <v>388</v>
      </c>
      <c r="F247" s="88"/>
      <c r="G247" s="88"/>
      <c r="P247" s="208"/>
      <c r="Q247" s="208"/>
      <c r="R247" s="208"/>
    </row>
    <row r="248" spans="1:18" x14ac:dyDescent="0.3">
      <c r="A248" s="168"/>
      <c r="B248" s="97"/>
      <c r="C248" s="88" t="s">
        <v>1645</v>
      </c>
      <c r="D248" s="111">
        <v>1</v>
      </c>
      <c r="E248" s="593" t="s">
        <v>388</v>
      </c>
      <c r="F248" s="88"/>
      <c r="G248" s="88"/>
      <c r="P248" s="208"/>
      <c r="Q248" s="208"/>
      <c r="R248" s="208"/>
    </row>
    <row r="249" spans="1:18" x14ac:dyDescent="0.3">
      <c r="A249" s="501" t="s">
        <v>4052</v>
      </c>
      <c r="B249" s="661" t="s">
        <v>4008</v>
      </c>
      <c r="C249" s="662"/>
      <c r="D249" s="662"/>
      <c r="E249" s="662"/>
      <c r="F249" s="662"/>
      <c r="G249" s="663"/>
      <c r="H249" s="215">
        <f>SUM(D250:D251)</f>
        <v>2</v>
      </c>
      <c r="I249" s="215">
        <f>COUNT(D250:D251)*2</f>
        <v>4</v>
      </c>
      <c r="P249" s="208"/>
      <c r="Q249" s="208"/>
      <c r="R249" s="208"/>
    </row>
    <row r="250" spans="1:18" ht="45" x14ac:dyDescent="0.3">
      <c r="A250" s="501" t="s">
        <v>4060</v>
      </c>
      <c r="B250" s="101" t="s">
        <v>4009</v>
      </c>
      <c r="C250" s="99" t="s">
        <v>4010</v>
      </c>
      <c r="D250" s="111">
        <v>1</v>
      </c>
      <c r="E250" s="203" t="s">
        <v>388</v>
      </c>
      <c r="F250" s="99" t="s">
        <v>4265</v>
      </c>
      <c r="G250" s="99"/>
      <c r="P250" s="208"/>
      <c r="Q250" s="208"/>
      <c r="R250" s="208"/>
    </row>
    <row r="251" spans="1:18" ht="30" x14ac:dyDescent="0.3">
      <c r="A251" s="179" t="s">
        <v>4062</v>
      </c>
      <c r="B251" s="99" t="s">
        <v>4056</v>
      </c>
      <c r="C251" s="99" t="s">
        <v>4269</v>
      </c>
      <c r="D251" s="111">
        <v>1</v>
      </c>
      <c r="E251" s="157" t="s">
        <v>388</v>
      </c>
      <c r="F251" s="99" t="s">
        <v>4270</v>
      </c>
      <c r="G251" s="202"/>
      <c r="P251" s="208"/>
      <c r="Q251" s="208"/>
      <c r="R251" s="208"/>
    </row>
    <row r="252" spans="1:18" x14ac:dyDescent="0.3">
      <c r="A252" s="114"/>
      <c r="B252" s="807" t="s">
        <v>958</v>
      </c>
      <c r="C252" s="808"/>
      <c r="D252" s="808"/>
      <c r="E252" s="808"/>
      <c r="F252" s="808"/>
      <c r="G252" s="809"/>
      <c r="H252" s="215">
        <f>H253+H255+H259+H264</f>
        <v>9</v>
      </c>
      <c r="I252" s="215">
        <f>I253+I255+I259+I264</f>
        <v>18</v>
      </c>
      <c r="P252" s="208"/>
      <c r="Q252" s="208"/>
      <c r="R252" s="208"/>
    </row>
    <row r="253" spans="1:18" x14ac:dyDescent="0.3">
      <c r="A253" s="191" t="s">
        <v>129</v>
      </c>
      <c r="B253" s="768" t="s">
        <v>130</v>
      </c>
      <c r="C253" s="810"/>
      <c r="D253" s="810"/>
      <c r="E253" s="810"/>
      <c r="F253" s="810"/>
      <c r="G253" s="811"/>
      <c r="H253" s="215">
        <f>SUM(D254:D254)</f>
        <v>1</v>
      </c>
      <c r="I253" s="215">
        <f>COUNT(D254:D254)*2</f>
        <v>2</v>
      </c>
      <c r="P253" s="208"/>
      <c r="Q253" s="208"/>
      <c r="R253" s="208"/>
    </row>
    <row r="254" spans="1:18" ht="30" x14ac:dyDescent="0.3">
      <c r="A254" s="191" t="s">
        <v>1646</v>
      </c>
      <c r="B254" s="88" t="s">
        <v>961</v>
      </c>
      <c r="C254" s="92" t="s">
        <v>2715</v>
      </c>
      <c r="D254" s="217">
        <v>1</v>
      </c>
      <c r="E254" s="217" t="s">
        <v>563</v>
      </c>
      <c r="F254" s="113"/>
      <c r="G254" s="113"/>
      <c r="P254" s="208"/>
      <c r="Q254" s="208"/>
      <c r="R254" s="208"/>
    </row>
    <row r="255" spans="1:18" x14ac:dyDescent="0.3">
      <c r="A255" s="191" t="s">
        <v>131</v>
      </c>
      <c r="B255" s="813" t="s">
        <v>972</v>
      </c>
      <c r="C255" s="814"/>
      <c r="D255" s="814"/>
      <c r="E255" s="814"/>
      <c r="F255" s="814"/>
      <c r="G255" s="815"/>
      <c r="H255" s="215">
        <f>SUM(D256:D258)</f>
        <v>3</v>
      </c>
      <c r="I255" s="215">
        <f>COUNT(D256:D258)*2</f>
        <v>6</v>
      </c>
      <c r="P255" s="208"/>
      <c r="Q255" s="208"/>
      <c r="R255" s="208"/>
    </row>
    <row r="256" spans="1:18" ht="30" x14ac:dyDescent="0.3">
      <c r="A256" s="191" t="s">
        <v>1657</v>
      </c>
      <c r="B256" s="88" t="s">
        <v>974</v>
      </c>
      <c r="C256" s="221" t="s">
        <v>2716</v>
      </c>
      <c r="D256" s="217">
        <v>1</v>
      </c>
      <c r="E256" s="217" t="s">
        <v>563</v>
      </c>
      <c r="F256" s="113"/>
      <c r="G256" s="113"/>
      <c r="P256" s="208"/>
      <c r="Q256" s="208"/>
      <c r="R256" s="208"/>
    </row>
    <row r="257" spans="1:18" ht="30" x14ac:dyDescent="0.3">
      <c r="A257" s="191"/>
      <c r="B257" s="88"/>
      <c r="C257" s="222" t="s">
        <v>2717</v>
      </c>
      <c r="D257" s="217">
        <v>1</v>
      </c>
      <c r="E257" s="217" t="s">
        <v>563</v>
      </c>
      <c r="F257" s="113"/>
      <c r="G257" s="113"/>
      <c r="P257" s="208"/>
      <c r="Q257" s="208"/>
      <c r="R257" s="208"/>
    </row>
    <row r="258" spans="1:18" ht="30" x14ac:dyDescent="0.3">
      <c r="A258" s="191"/>
      <c r="B258" s="88"/>
      <c r="C258" s="222" t="s">
        <v>2718</v>
      </c>
      <c r="D258" s="217">
        <v>1</v>
      </c>
      <c r="E258" s="217" t="s">
        <v>563</v>
      </c>
      <c r="F258" s="113"/>
      <c r="G258" s="113"/>
      <c r="P258" s="208"/>
      <c r="Q258" s="208"/>
      <c r="R258" s="208"/>
    </row>
    <row r="259" spans="1:18" x14ac:dyDescent="0.3">
      <c r="A259" s="191" t="s">
        <v>133</v>
      </c>
      <c r="B259" s="768" t="s">
        <v>983</v>
      </c>
      <c r="C259" s="810"/>
      <c r="D259" s="810"/>
      <c r="E259" s="810"/>
      <c r="F259" s="810"/>
      <c r="G259" s="811"/>
      <c r="H259" s="215">
        <f>SUM(D260:D263)</f>
        <v>4</v>
      </c>
      <c r="I259" s="215">
        <f>COUNT(D260:D263)*2</f>
        <v>8</v>
      </c>
      <c r="P259" s="208"/>
      <c r="Q259" s="208"/>
      <c r="R259" s="208"/>
    </row>
    <row r="260" spans="1:18" ht="30" x14ac:dyDescent="0.3">
      <c r="A260" s="191" t="s">
        <v>1659</v>
      </c>
      <c r="B260" s="88" t="s">
        <v>985</v>
      </c>
      <c r="C260" s="92" t="s">
        <v>2719</v>
      </c>
      <c r="D260" s="217">
        <v>1</v>
      </c>
      <c r="E260" s="217" t="s">
        <v>563</v>
      </c>
      <c r="F260" s="113"/>
      <c r="G260" s="113"/>
      <c r="P260" s="208"/>
      <c r="Q260" s="208"/>
      <c r="R260" s="208"/>
    </row>
    <row r="261" spans="1:18" ht="30" x14ac:dyDescent="0.3">
      <c r="A261" s="191"/>
      <c r="B261" s="88"/>
      <c r="C261" s="92" t="s">
        <v>2720</v>
      </c>
      <c r="D261" s="217">
        <v>1</v>
      </c>
      <c r="E261" s="217" t="s">
        <v>563</v>
      </c>
      <c r="F261" s="113"/>
      <c r="G261" s="113"/>
      <c r="P261" s="208"/>
      <c r="Q261" s="208"/>
      <c r="R261" s="208"/>
    </row>
    <row r="262" spans="1:18" x14ac:dyDescent="0.3">
      <c r="A262" s="191"/>
      <c r="B262" s="88"/>
      <c r="C262" s="88" t="s">
        <v>2721</v>
      </c>
      <c r="D262" s="217">
        <v>1</v>
      </c>
      <c r="E262" s="217" t="s">
        <v>563</v>
      </c>
      <c r="F262" s="113" t="s">
        <v>2722</v>
      </c>
      <c r="G262" s="113"/>
      <c r="P262" s="208"/>
      <c r="Q262" s="208"/>
      <c r="R262" s="208"/>
    </row>
    <row r="263" spans="1:18" ht="30" x14ac:dyDescent="0.3">
      <c r="A263" s="191"/>
      <c r="B263" s="88"/>
      <c r="C263" s="88" t="s">
        <v>2723</v>
      </c>
      <c r="D263" s="217">
        <v>1</v>
      </c>
      <c r="E263" s="217" t="s">
        <v>563</v>
      </c>
      <c r="F263" s="113"/>
      <c r="G263" s="113"/>
      <c r="P263" s="208"/>
      <c r="Q263" s="208"/>
      <c r="R263" s="208"/>
    </row>
    <row r="264" spans="1:18" x14ac:dyDescent="0.3">
      <c r="A264" s="191" t="s">
        <v>135</v>
      </c>
      <c r="B264" s="768" t="s">
        <v>990</v>
      </c>
      <c r="C264" s="810"/>
      <c r="D264" s="810"/>
      <c r="E264" s="810"/>
      <c r="F264" s="810"/>
      <c r="G264" s="811"/>
      <c r="H264" s="215">
        <f>SUM(D265)</f>
        <v>1</v>
      </c>
      <c r="I264" s="215">
        <f>COUNT(D265)*2</f>
        <v>2</v>
      </c>
      <c r="P264" s="208"/>
      <c r="Q264" s="208"/>
      <c r="R264" s="208"/>
    </row>
    <row r="265" spans="1:18" ht="30" x14ac:dyDescent="0.3">
      <c r="A265" s="191" t="s">
        <v>1667</v>
      </c>
      <c r="B265" s="88" t="s">
        <v>992</v>
      </c>
      <c r="C265" s="92" t="s">
        <v>2724</v>
      </c>
      <c r="D265" s="217">
        <v>1</v>
      </c>
      <c r="E265" s="217" t="s">
        <v>563</v>
      </c>
      <c r="F265" s="113"/>
      <c r="G265" s="113"/>
      <c r="P265" s="208"/>
      <c r="Q265" s="208"/>
      <c r="R265" s="208"/>
    </row>
    <row r="266" spans="1:18" x14ac:dyDescent="0.3">
      <c r="A266" s="126"/>
      <c r="B266" s="126"/>
      <c r="C266" s="126"/>
      <c r="D266" s="219"/>
      <c r="E266" s="219"/>
      <c r="F266" s="126"/>
      <c r="G266" s="126"/>
    </row>
    <row r="267" spans="1:18" x14ac:dyDescent="0.3">
      <c r="A267" s="126"/>
      <c r="B267" s="126"/>
      <c r="C267" s="126"/>
      <c r="D267" s="219"/>
      <c r="E267" s="219"/>
      <c r="F267" s="126"/>
      <c r="G267" s="126"/>
    </row>
    <row r="268" spans="1:18" x14ac:dyDescent="0.3">
      <c r="A268" s="770" t="s">
        <v>2725</v>
      </c>
      <c r="B268" s="810"/>
      <c r="C268" s="811"/>
      <c r="D268" s="219"/>
      <c r="E268" s="219"/>
      <c r="F268" s="126"/>
      <c r="G268" s="126"/>
    </row>
    <row r="269" spans="1:18" x14ac:dyDescent="0.3">
      <c r="A269" s="106"/>
      <c r="B269" s="128" t="s">
        <v>2726</v>
      </c>
      <c r="C269" s="351">
        <f>D290</f>
        <v>0.5</v>
      </c>
      <c r="D269" s="219"/>
      <c r="E269" s="219"/>
      <c r="F269" s="126"/>
      <c r="G269" s="126"/>
    </row>
    <row r="270" spans="1:18" x14ac:dyDescent="0.3">
      <c r="A270" s="106"/>
      <c r="B270" s="799" t="s">
        <v>999</v>
      </c>
      <c r="C270" s="811"/>
      <c r="D270" s="219"/>
      <c r="E270" s="219"/>
      <c r="F270" s="126"/>
      <c r="G270" s="126"/>
    </row>
    <row r="271" spans="1:18" x14ac:dyDescent="0.3">
      <c r="A271" s="89" t="s">
        <v>1000</v>
      </c>
      <c r="B271" s="88" t="s">
        <v>1001</v>
      </c>
      <c r="C271" s="348">
        <f t="shared" ref="C271:C278" si="3">D282</f>
        <v>0.5</v>
      </c>
      <c r="D271" s="219"/>
      <c r="E271" s="219"/>
      <c r="F271" s="126"/>
      <c r="G271" s="126"/>
    </row>
    <row r="272" spans="1:18" x14ac:dyDescent="0.3">
      <c r="A272" s="89" t="s">
        <v>1002</v>
      </c>
      <c r="B272" s="88" t="s">
        <v>1003</v>
      </c>
      <c r="C272" s="348">
        <f t="shared" si="3"/>
        <v>0.5</v>
      </c>
      <c r="D272" s="219"/>
      <c r="E272" s="219"/>
      <c r="F272" s="126"/>
      <c r="G272" s="126"/>
    </row>
    <row r="273" spans="1:15" x14ac:dyDescent="0.3">
      <c r="A273" s="89" t="s">
        <v>1004</v>
      </c>
      <c r="B273" s="88" t="s">
        <v>1005</v>
      </c>
      <c r="C273" s="348">
        <f t="shared" si="3"/>
        <v>0.5</v>
      </c>
      <c r="D273" s="219"/>
      <c r="E273" s="219"/>
      <c r="F273" s="126"/>
      <c r="G273" s="126"/>
    </row>
    <row r="274" spans="1:15" x14ac:dyDescent="0.3">
      <c r="A274" s="89" t="s">
        <v>1006</v>
      </c>
      <c r="B274" s="88" t="s">
        <v>1007</v>
      </c>
      <c r="C274" s="348">
        <f t="shared" si="3"/>
        <v>0.5</v>
      </c>
      <c r="D274" s="219"/>
      <c r="E274" s="219"/>
      <c r="F274" s="126"/>
      <c r="G274" s="126"/>
    </row>
    <row r="275" spans="1:15" x14ac:dyDescent="0.3">
      <c r="A275" s="89" t="s">
        <v>1008</v>
      </c>
      <c r="B275" s="88" t="s">
        <v>1009</v>
      </c>
      <c r="C275" s="348">
        <f t="shared" si="3"/>
        <v>0.5</v>
      </c>
      <c r="D275" s="219"/>
      <c r="E275" s="219"/>
      <c r="F275" s="126"/>
      <c r="G275" s="126"/>
    </row>
    <row r="276" spans="1:15" x14ac:dyDescent="0.3">
      <c r="A276" s="89" t="s">
        <v>1010</v>
      </c>
      <c r="B276" s="88" t="s">
        <v>12</v>
      </c>
      <c r="C276" s="348">
        <f t="shared" si="3"/>
        <v>0.5</v>
      </c>
      <c r="D276" s="219"/>
      <c r="E276" s="219"/>
      <c r="F276" s="126"/>
      <c r="G276" s="126"/>
    </row>
    <row r="277" spans="1:15" x14ac:dyDescent="0.3">
      <c r="A277" s="89" t="s">
        <v>1011</v>
      </c>
      <c r="B277" s="88" t="s">
        <v>1012</v>
      </c>
      <c r="C277" s="348">
        <f t="shared" si="3"/>
        <v>0.5</v>
      </c>
      <c r="D277" s="219"/>
      <c r="E277" s="219"/>
      <c r="F277" s="126"/>
      <c r="G277" s="126"/>
    </row>
    <row r="278" spans="1:15" x14ac:dyDescent="0.3">
      <c r="A278" s="89" t="s">
        <v>1013</v>
      </c>
      <c r="B278" s="88" t="s">
        <v>1014</v>
      </c>
      <c r="C278" s="348">
        <f t="shared" si="3"/>
        <v>0.5</v>
      </c>
      <c r="D278" s="219"/>
      <c r="E278" s="219"/>
      <c r="F278" s="126"/>
      <c r="G278" s="126"/>
    </row>
    <row r="279" spans="1:15" s="215" customFormat="1" x14ac:dyDescent="0.3">
      <c r="A279" s="165"/>
      <c r="B279" s="165"/>
      <c r="C279" s="165"/>
      <c r="D279" s="226"/>
      <c r="E279" s="226"/>
      <c r="F279" s="165"/>
      <c r="G279" s="165"/>
    </row>
    <row r="280" spans="1:15" s="215" customFormat="1" x14ac:dyDescent="0.3">
      <c r="A280" s="165"/>
      <c r="B280" s="165"/>
      <c r="C280" s="165"/>
      <c r="D280" s="226"/>
      <c r="E280" s="226"/>
      <c r="F280" s="165"/>
      <c r="G280" s="165"/>
    </row>
    <row r="281" spans="1:15" s="503" customFormat="1" x14ac:dyDescent="0.3">
      <c r="A281" s="181"/>
      <c r="B281" s="181" t="s">
        <v>1015</v>
      </c>
      <c r="C281" s="181" t="s">
        <v>1821</v>
      </c>
      <c r="D281" s="502" t="s">
        <v>2112</v>
      </c>
      <c r="E281" s="502" t="b">
        <f>G2</f>
        <v>1</v>
      </c>
      <c r="F281" s="181"/>
      <c r="G281" s="181"/>
      <c r="H281" s="215"/>
      <c r="I281" s="215"/>
      <c r="J281" s="215"/>
      <c r="K281" s="215"/>
      <c r="L281" s="215"/>
      <c r="M281" s="215"/>
      <c r="N281" s="215"/>
      <c r="O281" s="215"/>
    </row>
    <row r="282" spans="1:15" s="503" customFormat="1" x14ac:dyDescent="0.3">
      <c r="A282" s="181" t="s">
        <v>1000</v>
      </c>
      <c r="B282" s="181">
        <f>IF(E281=FALSE,0,H4)</f>
        <v>14</v>
      </c>
      <c r="C282" s="181">
        <f>IF(E281=FALSE,0,I4)</f>
        <v>28</v>
      </c>
      <c r="D282" s="504">
        <f>IF(E281=0,0,B282/C282)</f>
        <v>0.5</v>
      </c>
      <c r="E282" s="502"/>
      <c r="F282" s="181"/>
      <c r="G282" s="181"/>
      <c r="H282" s="215"/>
      <c r="I282" s="215"/>
      <c r="J282" s="215"/>
      <c r="K282" s="215"/>
      <c r="L282" s="215"/>
      <c r="M282" s="215"/>
      <c r="N282" s="215"/>
      <c r="O282" s="215"/>
    </row>
    <row r="283" spans="1:15" s="503" customFormat="1" x14ac:dyDescent="0.3">
      <c r="A283" s="181" t="s">
        <v>1002</v>
      </c>
      <c r="B283" s="181">
        <f>IF(E281=FALSE,0,H22)</f>
        <v>14</v>
      </c>
      <c r="C283" s="181">
        <f>IF(E281=FALSE,0,I22)</f>
        <v>28</v>
      </c>
      <c r="D283" s="504">
        <f>IF(E281=0,0,B283/C283)</f>
        <v>0.5</v>
      </c>
      <c r="E283" s="502"/>
      <c r="F283" s="181"/>
      <c r="G283" s="181"/>
      <c r="H283" s="215"/>
      <c r="I283" s="215"/>
      <c r="J283" s="215"/>
      <c r="K283" s="215"/>
      <c r="L283" s="215"/>
      <c r="M283" s="215"/>
      <c r="N283" s="215"/>
      <c r="O283" s="215"/>
    </row>
    <row r="284" spans="1:15" s="503" customFormat="1" x14ac:dyDescent="0.3">
      <c r="A284" s="181" t="s">
        <v>1004</v>
      </c>
      <c r="B284" s="181">
        <f>IF(E281=FALSE,0,H42)</f>
        <v>60</v>
      </c>
      <c r="C284" s="181">
        <f>IF(E281=FALSE,0,I42)</f>
        <v>120</v>
      </c>
      <c r="D284" s="504">
        <f>IF(E281=0,0,B284/C284)</f>
        <v>0.5</v>
      </c>
      <c r="E284" s="502"/>
      <c r="F284" s="181"/>
      <c r="G284" s="181"/>
      <c r="H284" s="215"/>
      <c r="I284" s="215"/>
      <c r="J284" s="215"/>
      <c r="K284" s="215"/>
      <c r="L284" s="215"/>
      <c r="M284" s="215"/>
      <c r="N284" s="215"/>
      <c r="O284" s="215"/>
    </row>
    <row r="285" spans="1:15" s="503" customFormat="1" x14ac:dyDescent="0.3">
      <c r="A285" s="181" t="s">
        <v>1006</v>
      </c>
      <c r="B285" s="181">
        <f>IF(E281=FALSE,0,H106)</f>
        <v>58</v>
      </c>
      <c r="C285" s="181">
        <f>IF(E281=FALSE,0,I106)</f>
        <v>116</v>
      </c>
      <c r="D285" s="504">
        <f>IF(E281=0,0,B285/C285)</f>
        <v>0.5</v>
      </c>
      <c r="E285" s="502"/>
      <c r="F285" s="181"/>
      <c r="G285" s="181"/>
      <c r="H285" s="215"/>
      <c r="I285" s="215"/>
      <c r="J285" s="215"/>
      <c r="K285" s="215"/>
      <c r="L285" s="215"/>
      <c r="M285" s="215"/>
      <c r="N285" s="215"/>
      <c r="O285" s="215"/>
    </row>
    <row r="286" spans="1:15" s="503" customFormat="1" x14ac:dyDescent="0.3">
      <c r="A286" s="181" t="s">
        <v>1008</v>
      </c>
      <c r="B286" s="505">
        <f>IF(E281=FALSE,0,H172)</f>
        <v>13</v>
      </c>
      <c r="C286" s="505">
        <f>IF(E281=FALSE,0,I172)</f>
        <v>26</v>
      </c>
      <c r="D286" s="504">
        <f>IF(E281=0,0,B286/C286)</f>
        <v>0.5</v>
      </c>
      <c r="E286" s="502"/>
      <c r="F286" s="181"/>
      <c r="G286" s="181"/>
      <c r="H286" s="215"/>
      <c r="I286" s="215"/>
      <c r="J286" s="215"/>
      <c r="K286" s="215"/>
      <c r="L286" s="215"/>
      <c r="M286" s="215"/>
      <c r="N286" s="215"/>
      <c r="O286" s="215"/>
    </row>
    <row r="287" spans="1:15" s="503" customFormat="1" x14ac:dyDescent="0.3">
      <c r="A287" s="181" t="s">
        <v>1010</v>
      </c>
      <c r="B287" s="505">
        <f>IF(E281=FALSE,0,H190)</f>
        <v>7</v>
      </c>
      <c r="C287" s="505">
        <f>IF(E281=FALSE,0,I190)</f>
        <v>14</v>
      </c>
      <c r="D287" s="504">
        <f>IF(E281=0,0,B287/C287)</f>
        <v>0.5</v>
      </c>
      <c r="E287" s="502"/>
      <c r="F287" s="181"/>
      <c r="G287" s="181"/>
      <c r="H287" s="215"/>
      <c r="I287" s="215"/>
      <c r="J287" s="215"/>
      <c r="K287" s="215"/>
      <c r="L287" s="215"/>
      <c r="M287" s="215"/>
      <c r="N287" s="215"/>
      <c r="O287" s="215"/>
    </row>
    <row r="288" spans="1:15" s="503" customFormat="1" x14ac:dyDescent="0.3">
      <c r="A288" s="181" t="s">
        <v>1011</v>
      </c>
      <c r="B288" s="505">
        <f>IF(E281=FALSE,0,H201)</f>
        <v>43</v>
      </c>
      <c r="C288" s="505">
        <f>IF(E281=FALSE,0,I201)</f>
        <v>86</v>
      </c>
      <c r="D288" s="504">
        <f>IF(E281=0,0,B288/C288)</f>
        <v>0.5</v>
      </c>
      <c r="E288" s="502"/>
      <c r="F288" s="181"/>
      <c r="G288" s="181"/>
      <c r="H288" s="215"/>
      <c r="I288" s="215"/>
      <c r="J288" s="215"/>
      <c r="K288" s="215"/>
      <c r="L288" s="215"/>
      <c r="M288" s="215"/>
      <c r="N288" s="215"/>
      <c r="O288" s="215"/>
    </row>
    <row r="289" spans="1:15" s="503" customFormat="1" x14ac:dyDescent="0.3">
      <c r="A289" s="181" t="s">
        <v>1013</v>
      </c>
      <c r="B289" s="505">
        <f>IF(E281=FALSE,0,H252)</f>
        <v>9</v>
      </c>
      <c r="C289" s="505">
        <f>IF(E281=FALSE,0,I252)</f>
        <v>18</v>
      </c>
      <c r="D289" s="504">
        <f>IF(E281=0,0,B289/C289)</f>
        <v>0.5</v>
      </c>
      <c r="E289" s="502"/>
      <c r="F289" s="181"/>
      <c r="G289" s="181"/>
      <c r="H289" s="215"/>
      <c r="I289" s="215"/>
      <c r="J289" s="215"/>
      <c r="K289" s="215"/>
      <c r="L289" s="215"/>
      <c r="M289" s="215"/>
      <c r="N289" s="215"/>
      <c r="O289" s="215"/>
    </row>
    <row r="290" spans="1:15" s="503" customFormat="1" x14ac:dyDescent="0.3">
      <c r="A290" s="181" t="s">
        <v>1017</v>
      </c>
      <c r="B290" s="181">
        <f>IF(G2=FALSE,0,SUM(B282:B289))</f>
        <v>218</v>
      </c>
      <c r="C290" s="181">
        <f>IF(G2=FALSE,0,SUM(C282:C289))</f>
        <v>436</v>
      </c>
      <c r="D290" s="504">
        <f>IF(E281=0,0,B290/C290)</f>
        <v>0.5</v>
      </c>
      <c r="E290" s="502"/>
      <c r="F290" s="181"/>
      <c r="G290" s="181"/>
      <c r="H290" s="215"/>
      <c r="I290" s="215"/>
      <c r="J290" s="215"/>
      <c r="K290" s="215"/>
      <c r="L290" s="215"/>
      <c r="M290" s="215"/>
      <c r="N290" s="215"/>
      <c r="O290" s="215"/>
    </row>
    <row r="291" spans="1:15" s="503" customFormat="1" x14ac:dyDescent="0.3">
      <c r="C291" s="496"/>
      <c r="D291" s="506"/>
      <c r="E291" s="506"/>
      <c r="H291" s="215"/>
      <c r="I291" s="215"/>
      <c r="J291" s="215"/>
      <c r="K291" s="215"/>
      <c r="L291" s="215"/>
      <c r="M291" s="215"/>
      <c r="N291" s="215"/>
      <c r="O291" s="215"/>
    </row>
    <row r="292" spans="1:15" s="208" customFormat="1" x14ac:dyDescent="0.3">
      <c r="C292" s="353"/>
      <c r="D292" s="356"/>
      <c r="E292" s="356"/>
      <c r="H292" s="215"/>
      <c r="I292" s="215"/>
      <c r="J292" s="215"/>
      <c r="K292" s="215"/>
      <c r="L292" s="215"/>
      <c r="M292" s="215"/>
      <c r="N292" s="215"/>
      <c r="O292" s="215"/>
    </row>
    <row r="293" spans="1:15" s="215" customFormat="1" x14ac:dyDescent="0.3">
      <c r="E293" s="594"/>
    </row>
    <row r="294" spans="1:15" s="215" customFormat="1" x14ac:dyDescent="0.3">
      <c r="E294" s="594"/>
    </row>
    <row r="295" spans="1:15" s="215" customFormat="1" x14ac:dyDescent="0.3">
      <c r="E295" s="594"/>
    </row>
    <row r="296" spans="1:15" s="215" customFormat="1" x14ac:dyDescent="0.3">
      <c r="E296" s="594"/>
    </row>
  </sheetData>
  <sheetProtection algorithmName="SHA-512" hashValue="6VJ0fsEU2BNe7655eTEfpOKydKI8gV9B+VB4t1HBrvlKAngkbmj+y2gMy3f0OoXDxCvhEiIRo6EP153q4Rqrvg==" saltValue="b6t1xvScfk4B97/pzeWi3w==" spinCount="100000" sheet="1" objects="1" scenarios="1"/>
  <protectedRanges>
    <protectedRange sqref="D6:D265" name="Range1"/>
    <protectedRange sqref="G6:G265" name="Range2"/>
  </protectedRanges>
  <autoFilter ref="A3:G265" xr:uid="{00000000-0001-0000-0900-000000000000}"/>
  <mergeCells count="52">
    <mergeCell ref="B62:G62"/>
    <mergeCell ref="B150:G150"/>
    <mergeCell ref="B228:G228"/>
    <mergeCell ref="B249:G249"/>
    <mergeCell ref="B94:G94"/>
    <mergeCell ref="B190:G190"/>
    <mergeCell ref="B191:G191"/>
    <mergeCell ref="B195:G195"/>
    <mergeCell ref="B197:G197"/>
    <mergeCell ref="B201:G201"/>
    <mergeCell ref="B172:G172"/>
    <mergeCell ref="B173:G173"/>
    <mergeCell ref="B179:G179"/>
    <mergeCell ref="B181:G181"/>
    <mergeCell ref="B186:G186"/>
    <mergeCell ref="B110:G110"/>
    <mergeCell ref="B202:G202"/>
    <mergeCell ref="B210:G210"/>
    <mergeCell ref="B237:G237"/>
    <mergeCell ref="B242:G242"/>
    <mergeCell ref="B232:G232"/>
    <mergeCell ref="B259:G259"/>
    <mergeCell ref="B264:G264"/>
    <mergeCell ref="A268:C268"/>
    <mergeCell ref="B270:C270"/>
    <mergeCell ref="B67:G67"/>
    <mergeCell ref="B69:G69"/>
    <mergeCell ref="B90:G90"/>
    <mergeCell ref="B106:G106"/>
    <mergeCell ref="B107:G107"/>
    <mergeCell ref="B154:G154"/>
    <mergeCell ref="B162:G162"/>
    <mergeCell ref="B165:G165"/>
    <mergeCell ref="B167:G167"/>
    <mergeCell ref="B255:G255"/>
    <mergeCell ref="B252:G252"/>
    <mergeCell ref="B253:G253"/>
    <mergeCell ref="B34:G34"/>
    <mergeCell ref="B36:G36"/>
    <mergeCell ref="B42:G42"/>
    <mergeCell ref="B43:G43"/>
    <mergeCell ref="B56:G56"/>
    <mergeCell ref="B14:G14"/>
    <mergeCell ref="B22:G22"/>
    <mergeCell ref="B23:G23"/>
    <mergeCell ref="B29:G29"/>
    <mergeCell ref="B32:G32"/>
    <mergeCell ref="A1:G1"/>
    <mergeCell ref="A2:F2"/>
    <mergeCell ref="B4:G4"/>
    <mergeCell ref="B5:G5"/>
    <mergeCell ref="B8:G8"/>
  </mergeCells>
  <dataValidations count="3">
    <dataValidation type="list" allowBlank="1" showErrorMessage="1" sqref="D3 D6:D7 D9:D13 D15:D21 D24:D28 D30:D31 D33 D35 D37:D41 D44:D55 D68 D70:D89 D243:D248 D108:D109 D163:D164 D166 D168:D171 D174:D178 D180 D187:D189 D192:D194 D196 D198:D200 D95:D105 D203:D209 D211:D227 D254 D256:D258 D260:D263 D57:D61 D63:D66 D151:D153 D155:D161 D91:D93 D111:D149 D265:D281 D291:D292 D182:D185 D229:D231 D238:D241 D250:D251" xr:uid="{00000000-0002-0000-0900-000000000000}">
      <formula1>$K$1:$M$1</formula1>
    </dataValidation>
    <dataValidation allowBlank="1" showErrorMessage="1" sqref="D282:D290" xr:uid="{E5F38229-3A9E-41B6-9C53-63351C06789B}"/>
    <dataValidation type="list" allowBlank="1" showInputMessage="1" showErrorMessage="1" sqref="D233:D236" xr:uid="{F642A281-3383-4BD7-896A-1276F5660201}">
      <formula1>$L$1:$N$1</formula1>
    </dataValidation>
  </dataValidations>
  <pageMargins left="0.7" right="0.7" top="0.75" bottom="0.75" header="0" footer="0"/>
  <pageSetup paperSize="9" scale="2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261"/>
  <sheetViews>
    <sheetView view="pageBreakPreview" zoomScale="60" zoomScaleNormal="44" workbookViewId="0">
      <selection activeCell="K30" sqref="K30"/>
    </sheetView>
  </sheetViews>
  <sheetFormatPr defaultColWidth="14.453125" defaultRowHeight="15" x14ac:dyDescent="0.3"/>
  <cols>
    <col min="1" max="1" width="18.1796875" style="103" customWidth="1"/>
    <col min="2" max="2" width="29.26953125" style="104" customWidth="1"/>
    <col min="3" max="3" width="54.1796875" style="104" customWidth="1"/>
    <col min="4" max="4" width="14.08984375" style="104" customWidth="1"/>
    <col min="5" max="5" width="14.81640625" style="589" customWidth="1"/>
    <col min="6" max="6" width="49.36328125" style="104" customWidth="1"/>
    <col min="7" max="7" width="52.08984375" style="104" customWidth="1"/>
    <col min="8" max="9" width="8.7265625" style="164" hidden="1" customWidth="1"/>
    <col min="10" max="13" width="8.7265625" style="164" customWidth="1"/>
    <col min="14" max="26" width="8.7265625" style="104" customWidth="1"/>
    <col min="27" max="16384" width="14.453125" style="104"/>
  </cols>
  <sheetData>
    <row r="1" spans="1:14" x14ac:dyDescent="0.3">
      <c r="A1" s="761" t="s">
        <v>137</v>
      </c>
      <c r="B1" s="762"/>
      <c r="C1" s="762"/>
      <c r="D1" s="762"/>
      <c r="E1" s="762"/>
      <c r="F1" s="762"/>
      <c r="G1" s="767"/>
      <c r="L1" s="182">
        <v>0</v>
      </c>
      <c r="M1" s="182">
        <v>1</v>
      </c>
      <c r="N1" s="182">
        <v>2</v>
      </c>
    </row>
    <row r="2" spans="1:14" x14ac:dyDescent="0.3">
      <c r="A2" s="761" t="s">
        <v>2737</v>
      </c>
      <c r="B2" s="762"/>
      <c r="C2" s="762"/>
      <c r="D2" s="762"/>
      <c r="E2" s="762"/>
      <c r="F2" s="762"/>
      <c r="G2" s="206" t="b">
        <f>'Hospital Score'!E5</f>
        <v>1</v>
      </c>
      <c r="N2" s="103"/>
    </row>
    <row r="3" spans="1:14" ht="30" x14ac:dyDescent="0.3">
      <c r="A3" s="139" t="s">
        <v>2738</v>
      </c>
      <c r="B3" s="139" t="s">
        <v>140</v>
      </c>
      <c r="C3" s="139" t="s">
        <v>1019</v>
      </c>
      <c r="D3" s="139" t="s">
        <v>142</v>
      </c>
      <c r="E3" s="139" t="s">
        <v>2727</v>
      </c>
      <c r="F3" s="145" t="s">
        <v>1020</v>
      </c>
      <c r="G3" s="145" t="s">
        <v>145</v>
      </c>
      <c r="N3" s="103"/>
    </row>
    <row r="4" spans="1:14" x14ac:dyDescent="0.3">
      <c r="A4" s="190"/>
      <c r="B4" s="763" t="s">
        <v>147</v>
      </c>
      <c r="C4" s="764"/>
      <c r="D4" s="764"/>
      <c r="E4" s="764"/>
      <c r="F4" s="764"/>
      <c r="G4" s="769"/>
      <c r="H4" s="164">
        <f t="shared" ref="H4:I4" si="0">H5</f>
        <v>7</v>
      </c>
      <c r="I4" s="164">
        <f t="shared" si="0"/>
        <v>14</v>
      </c>
      <c r="N4" s="103"/>
    </row>
    <row r="5" spans="1:14" x14ac:dyDescent="0.3">
      <c r="A5" s="191" t="s">
        <v>24</v>
      </c>
      <c r="B5" s="766" t="s">
        <v>4558</v>
      </c>
      <c r="C5" s="762"/>
      <c r="D5" s="762"/>
      <c r="E5" s="762"/>
      <c r="F5" s="762"/>
      <c r="G5" s="767"/>
      <c r="H5" s="164">
        <f>SUM(D6:D12)</f>
        <v>7</v>
      </c>
      <c r="I5" s="164">
        <f>COUNT(D6:D12)*2</f>
        <v>14</v>
      </c>
      <c r="N5" s="103"/>
    </row>
    <row r="6" spans="1:14" ht="30" x14ac:dyDescent="0.3">
      <c r="A6" s="191" t="s">
        <v>2739</v>
      </c>
      <c r="B6" s="88" t="s">
        <v>2740</v>
      </c>
      <c r="C6" s="97" t="s">
        <v>2741</v>
      </c>
      <c r="D6" s="108">
        <v>1</v>
      </c>
      <c r="E6" s="108" t="s">
        <v>188</v>
      </c>
      <c r="F6" s="97" t="s">
        <v>2742</v>
      </c>
      <c r="G6" s="109"/>
      <c r="N6" s="103"/>
    </row>
    <row r="7" spans="1:14" ht="30" x14ac:dyDescent="0.3">
      <c r="A7" s="191" t="s">
        <v>2743</v>
      </c>
      <c r="B7" s="88" t="s">
        <v>2744</v>
      </c>
      <c r="C7" s="97" t="s">
        <v>2745</v>
      </c>
      <c r="D7" s="108">
        <v>1</v>
      </c>
      <c r="E7" s="108" t="s">
        <v>188</v>
      </c>
      <c r="F7" s="97" t="s">
        <v>2746</v>
      </c>
      <c r="G7" s="109"/>
      <c r="N7" s="103"/>
    </row>
    <row r="8" spans="1:14" ht="30" x14ac:dyDescent="0.3">
      <c r="A8" s="191" t="s">
        <v>2747</v>
      </c>
      <c r="B8" s="88" t="s">
        <v>201</v>
      </c>
      <c r="C8" s="97" t="s">
        <v>2748</v>
      </c>
      <c r="D8" s="108">
        <v>1</v>
      </c>
      <c r="E8" s="108" t="s">
        <v>188</v>
      </c>
      <c r="F8" s="97" t="s">
        <v>2749</v>
      </c>
      <c r="G8" s="109"/>
      <c r="N8" s="103"/>
    </row>
    <row r="9" spans="1:14" ht="30" x14ac:dyDescent="0.3">
      <c r="A9" s="191" t="s">
        <v>2750</v>
      </c>
      <c r="B9" s="88" t="s">
        <v>2751</v>
      </c>
      <c r="C9" s="97" t="s">
        <v>2752</v>
      </c>
      <c r="D9" s="108">
        <v>1</v>
      </c>
      <c r="E9" s="108" t="s">
        <v>188</v>
      </c>
      <c r="F9" s="97" t="s">
        <v>2753</v>
      </c>
      <c r="G9" s="109"/>
      <c r="N9" s="103"/>
    </row>
    <row r="10" spans="1:14" ht="30" x14ac:dyDescent="0.3">
      <c r="A10" s="191"/>
      <c r="B10" s="88"/>
      <c r="C10" s="97" t="s">
        <v>2754</v>
      </c>
      <c r="D10" s="108">
        <v>1</v>
      </c>
      <c r="E10" s="108" t="s">
        <v>188</v>
      </c>
      <c r="F10" s="97" t="s">
        <v>2755</v>
      </c>
      <c r="G10" s="109"/>
      <c r="N10" s="103"/>
    </row>
    <row r="11" spans="1:14" ht="30" x14ac:dyDescent="0.3">
      <c r="A11" s="191" t="s">
        <v>2756</v>
      </c>
      <c r="B11" s="88" t="s">
        <v>2757</v>
      </c>
      <c r="C11" s="97" t="s">
        <v>2758</v>
      </c>
      <c r="D11" s="108">
        <v>1</v>
      </c>
      <c r="E11" s="108" t="s">
        <v>188</v>
      </c>
      <c r="F11" s="97" t="s">
        <v>2759</v>
      </c>
      <c r="G11" s="109"/>
      <c r="N11" s="103"/>
    </row>
    <row r="12" spans="1:14" ht="30" x14ac:dyDescent="0.3">
      <c r="A12" s="191" t="s">
        <v>2760</v>
      </c>
      <c r="B12" s="88" t="s">
        <v>2761</v>
      </c>
      <c r="C12" s="97" t="s">
        <v>2762</v>
      </c>
      <c r="D12" s="108">
        <v>1</v>
      </c>
      <c r="E12" s="108" t="s">
        <v>188</v>
      </c>
      <c r="F12" s="109"/>
      <c r="G12" s="109"/>
      <c r="N12" s="103"/>
    </row>
    <row r="13" spans="1:14" x14ac:dyDescent="0.3">
      <c r="A13" s="190"/>
      <c r="B13" s="763" t="s">
        <v>212</v>
      </c>
      <c r="C13" s="764"/>
      <c r="D13" s="764"/>
      <c r="E13" s="764"/>
      <c r="F13" s="764"/>
      <c r="G13" s="769"/>
      <c r="H13" s="164">
        <f t="shared" ref="H13:I13" si="1">H14+H16+H18</f>
        <v>4</v>
      </c>
      <c r="I13" s="164">
        <f t="shared" si="1"/>
        <v>8</v>
      </c>
      <c r="N13" s="103"/>
    </row>
    <row r="14" spans="1:14" x14ac:dyDescent="0.3">
      <c r="A14" s="192" t="s">
        <v>28</v>
      </c>
      <c r="B14" s="766" t="s">
        <v>214</v>
      </c>
      <c r="C14" s="762"/>
      <c r="D14" s="762"/>
      <c r="E14" s="762"/>
      <c r="F14" s="762"/>
      <c r="G14" s="767"/>
      <c r="H14" s="164">
        <f>SUM(D15)</f>
        <v>1</v>
      </c>
      <c r="I14" s="164">
        <f>COUNT(D15)*2</f>
        <v>2</v>
      </c>
      <c r="N14" s="103"/>
    </row>
    <row r="15" spans="1:14" ht="45" x14ac:dyDescent="0.3">
      <c r="A15" s="191" t="s">
        <v>232</v>
      </c>
      <c r="B15" s="88" t="s">
        <v>233</v>
      </c>
      <c r="C15" s="98" t="s">
        <v>2763</v>
      </c>
      <c r="D15" s="108">
        <v>1</v>
      </c>
      <c r="E15" s="108" t="s">
        <v>235</v>
      </c>
      <c r="F15" s="109"/>
      <c r="G15" s="109"/>
      <c r="N15" s="103"/>
    </row>
    <row r="16" spans="1:14" x14ac:dyDescent="0.3">
      <c r="A16" s="191" t="s">
        <v>31</v>
      </c>
      <c r="B16" s="766" t="s">
        <v>256</v>
      </c>
      <c r="C16" s="762"/>
      <c r="D16" s="762"/>
      <c r="E16" s="762"/>
      <c r="F16" s="762"/>
      <c r="G16" s="767"/>
      <c r="H16" s="164">
        <f>SUM(D17)</f>
        <v>1</v>
      </c>
      <c r="I16" s="164">
        <f>COUNT(D17)*2</f>
        <v>2</v>
      </c>
      <c r="N16" s="103"/>
    </row>
    <row r="17" spans="1:14" ht="45" x14ac:dyDescent="0.3">
      <c r="A17" s="191" t="s">
        <v>1167</v>
      </c>
      <c r="B17" s="88" t="s">
        <v>262</v>
      </c>
      <c r="C17" s="97" t="s">
        <v>2764</v>
      </c>
      <c r="D17" s="108">
        <v>1</v>
      </c>
      <c r="E17" s="108" t="s">
        <v>388</v>
      </c>
      <c r="F17" s="185" t="s">
        <v>2765</v>
      </c>
      <c r="G17" s="109"/>
      <c r="N17" s="103"/>
    </row>
    <row r="18" spans="1:14" x14ac:dyDescent="0.3">
      <c r="A18" s="191" t="s">
        <v>35</v>
      </c>
      <c r="B18" s="766" t="s">
        <v>1189</v>
      </c>
      <c r="C18" s="762"/>
      <c r="D18" s="762"/>
      <c r="E18" s="762"/>
      <c r="F18" s="762"/>
      <c r="G18" s="767"/>
      <c r="H18" s="164">
        <f>SUM(D19:D20)</f>
        <v>2</v>
      </c>
      <c r="I18" s="164">
        <f>COUNT(D19:D20)*2</f>
        <v>4</v>
      </c>
      <c r="N18" s="103"/>
    </row>
    <row r="19" spans="1:14" ht="75" x14ac:dyDescent="0.3">
      <c r="A19" s="191" t="s">
        <v>294</v>
      </c>
      <c r="B19" s="88" t="s">
        <v>295</v>
      </c>
      <c r="C19" s="88" t="s">
        <v>2766</v>
      </c>
      <c r="D19" s="108">
        <v>1</v>
      </c>
      <c r="E19" s="108" t="s">
        <v>297</v>
      </c>
      <c r="F19" s="109"/>
      <c r="G19" s="109"/>
      <c r="N19" s="103"/>
    </row>
    <row r="20" spans="1:14" ht="60" x14ac:dyDescent="0.3">
      <c r="A20" s="191" t="s">
        <v>1197</v>
      </c>
      <c r="B20" s="88" t="s">
        <v>1880</v>
      </c>
      <c r="C20" s="126" t="s">
        <v>2767</v>
      </c>
      <c r="D20" s="108">
        <v>1</v>
      </c>
      <c r="E20" s="108" t="s">
        <v>297</v>
      </c>
      <c r="F20" s="109"/>
      <c r="G20" s="109"/>
      <c r="N20" s="103"/>
    </row>
    <row r="21" spans="1:14" x14ac:dyDescent="0.3">
      <c r="A21" s="190"/>
      <c r="B21" s="763" t="s">
        <v>304</v>
      </c>
      <c r="C21" s="764"/>
      <c r="D21" s="764"/>
      <c r="E21" s="764"/>
      <c r="F21" s="764"/>
      <c r="G21" s="769"/>
      <c r="H21" s="164">
        <f>H22+H29+H35+H40+H44+H47+H55</f>
        <v>35</v>
      </c>
      <c r="I21" s="164">
        <f>I22+I29+I35+I40+I44+I47+I55</f>
        <v>70</v>
      </c>
      <c r="N21" s="103"/>
    </row>
    <row r="22" spans="1:14" x14ac:dyDescent="0.3">
      <c r="A22" s="191" t="s">
        <v>38</v>
      </c>
      <c r="B22" s="766" t="s">
        <v>39</v>
      </c>
      <c r="C22" s="762"/>
      <c r="D22" s="762"/>
      <c r="E22" s="762"/>
      <c r="F22" s="762"/>
      <c r="G22" s="767"/>
      <c r="H22" s="164">
        <f>SUM(D23:D28)</f>
        <v>6</v>
      </c>
      <c r="I22" s="164">
        <f>COUNT(D23:D28)*2</f>
        <v>12</v>
      </c>
      <c r="N22" s="103"/>
    </row>
    <row r="23" spans="1:14" ht="45" x14ac:dyDescent="0.3">
      <c r="A23" s="191" t="s">
        <v>1204</v>
      </c>
      <c r="B23" s="92" t="s">
        <v>307</v>
      </c>
      <c r="C23" s="97" t="s">
        <v>2768</v>
      </c>
      <c r="D23" s="108">
        <v>1</v>
      </c>
      <c r="E23" s="108" t="s">
        <v>218</v>
      </c>
      <c r="F23" s="97"/>
      <c r="G23" s="109"/>
      <c r="N23" s="103"/>
    </row>
    <row r="24" spans="1:14" ht="30" x14ac:dyDescent="0.3">
      <c r="A24" s="191"/>
      <c r="B24" s="92"/>
      <c r="C24" s="97" t="s">
        <v>2769</v>
      </c>
      <c r="D24" s="108">
        <v>1</v>
      </c>
      <c r="E24" s="108" t="s">
        <v>218</v>
      </c>
      <c r="F24" s="97" t="s">
        <v>2770</v>
      </c>
      <c r="G24" s="109"/>
      <c r="N24" s="103"/>
    </row>
    <row r="25" spans="1:14" ht="30" x14ac:dyDescent="0.3">
      <c r="A25" s="191"/>
      <c r="B25" s="92"/>
      <c r="C25" s="97" t="s">
        <v>2771</v>
      </c>
      <c r="D25" s="108">
        <v>1</v>
      </c>
      <c r="E25" s="108" t="s">
        <v>218</v>
      </c>
      <c r="F25" s="97" t="s">
        <v>2772</v>
      </c>
      <c r="G25" s="109"/>
      <c r="N25" s="103"/>
    </row>
    <row r="26" spans="1:14" ht="75" x14ac:dyDescent="0.3">
      <c r="A26" s="191" t="s">
        <v>1219</v>
      </c>
      <c r="B26" s="92" t="s">
        <v>316</v>
      </c>
      <c r="C26" s="97" t="s">
        <v>2773</v>
      </c>
      <c r="D26" s="108">
        <v>1</v>
      </c>
      <c r="E26" s="108" t="s">
        <v>218</v>
      </c>
      <c r="F26" s="97" t="s">
        <v>2774</v>
      </c>
      <c r="G26" s="109"/>
      <c r="N26" s="103"/>
    </row>
    <row r="27" spans="1:14" ht="60" x14ac:dyDescent="0.3">
      <c r="A27" s="191"/>
      <c r="B27" s="92"/>
      <c r="C27" s="97" t="s">
        <v>2775</v>
      </c>
      <c r="D27" s="108">
        <v>1</v>
      </c>
      <c r="E27" s="108" t="s">
        <v>218</v>
      </c>
      <c r="F27" s="97" t="s">
        <v>2776</v>
      </c>
      <c r="G27" s="109"/>
      <c r="N27" s="103"/>
    </row>
    <row r="28" spans="1:14" ht="60" x14ac:dyDescent="0.3">
      <c r="A28" s="191" t="s">
        <v>1227</v>
      </c>
      <c r="B28" s="92" t="s">
        <v>338</v>
      </c>
      <c r="C28" s="88" t="s">
        <v>2777</v>
      </c>
      <c r="D28" s="108">
        <v>1</v>
      </c>
      <c r="E28" s="108" t="s">
        <v>218</v>
      </c>
      <c r="F28" s="109"/>
      <c r="G28" s="109"/>
      <c r="N28" s="103"/>
    </row>
    <row r="29" spans="1:14" x14ac:dyDescent="0.3">
      <c r="A29" s="191" t="s">
        <v>40</v>
      </c>
      <c r="B29" s="766" t="s">
        <v>3648</v>
      </c>
      <c r="C29" s="762"/>
      <c r="D29" s="762"/>
      <c r="E29" s="762"/>
      <c r="F29" s="762"/>
      <c r="G29" s="767"/>
      <c r="H29" s="164">
        <f>SUM(D30:D39)</f>
        <v>9</v>
      </c>
      <c r="I29" s="164">
        <f>COUNT(D30:D39)*2</f>
        <v>18</v>
      </c>
      <c r="N29" s="103"/>
    </row>
    <row r="30" spans="1:14" ht="45" x14ac:dyDescent="0.3">
      <c r="A30" s="191" t="s">
        <v>353</v>
      </c>
      <c r="B30" s="93" t="s">
        <v>354</v>
      </c>
      <c r="C30" s="88" t="s">
        <v>355</v>
      </c>
      <c r="D30" s="108">
        <v>1</v>
      </c>
      <c r="E30" s="108" t="s">
        <v>218</v>
      </c>
      <c r="F30" s="88" t="s">
        <v>2582</v>
      </c>
      <c r="G30" s="109"/>
      <c r="N30" s="103"/>
    </row>
    <row r="31" spans="1:14" ht="30" x14ac:dyDescent="0.3">
      <c r="A31" s="191" t="s">
        <v>1238</v>
      </c>
      <c r="B31" s="92" t="s">
        <v>358</v>
      </c>
      <c r="C31" s="98" t="s">
        <v>2778</v>
      </c>
      <c r="D31" s="108">
        <v>1</v>
      </c>
      <c r="E31" s="108" t="s">
        <v>218</v>
      </c>
      <c r="F31" s="117"/>
      <c r="G31" s="109"/>
      <c r="N31" s="103"/>
    </row>
    <row r="32" spans="1:14" ht="45" x14ac:dyDescent="0.3">
      <c r="A32" s="191"/>
      <c r="B32" s="183"/>
      <c r="C32" s="97" t="s">
        <v>2779</v>
      </c>
      <c r="D32" s="108">
        <v>1</v>
      </c>
      <c r="E32" s="108" t="s">
        <v>218</v>
      </c>
      <c r="F32" s="97"/>
      <c r="G32" s="109"/>
      <c r="N32" s="103"/>
    </row>
    <row r="33" spans="1:14" ht="45" x14ac:dyDescent="0.3">
      <c r="A33" s="191" t="s">
        <v>360</v>
      </c>
      <c r="B33" s="94" t="s">
        <v>361</v>
      </c>
      <c r="C33" s="107" t="s">
        <v>2780</v>
      </c>
      <c r="D33" s="108">
        <v>1</v>
      </c>
      <c r="E33" s="108" t="s">
        <v>218</v>
      </c>
      <c r="F33" s="109"/>
      <c r="G33" s="109"/>
      <c r="N33" s="103"/>
    </row>
    <row r="34" spans="1:14" x14ac:dyDescent="0.3">
      <c r="A34" s="191"/>
      <c r="B34" s="94"/>
      <c r="C34" s="107" t="s">
        <v>2781</v>
      </c>
      <c r="D34" s="108">
        <v>1</v>
      </c>
      <c r="E34" s="108" t="s">
        <v>218</v>
      </c>
      <c r="F34" s="109"/>
      <c r="G34" s="109"/>
      <c r="N34" s="103"/>
    </row>
    <row r="35" spans="1:14" x14ac:dyDescent="0.3">
      <c r="A35" s="191" t="s">
        <v>41</v>
      </c>
      <c r="B35" s="773" t="s">
        <v>4088</v>
      </c>
      <c r="C35" s="774"/>
      <c r="D35" s="774"/>
      <c r="E35" s="774"/>
      <c r="F35" s="774"/>
      <c r="G35" s="775"/>
      <c r="H35" s="164">
        <f>SUM(D36:D39)</f>
        <v>4</v>
      </c>
      <c r="I35" s="164">
        <f>COUNT(D36:D39)*2</f>
        <v>8</v>
      </c>
      <c r="N35" s="103"/>
    </row>
    <row r="36" spans="1:14" ht="30" x14ac:dyDescent="0.3">
      <c r="A36" s="191" t="s">
        <v>372</v>
      </c>
      <c r="B36" s="92" t="s">
        <v>364</v>
      </c>
      <c r="C36" s="107" t="s">
        <v>2782</v>
      </c>
      <c r="D36" s="108">
        <v>1</v>
      </c>
      <c r="E36" s="108" t="s">
        <v>218</v>
      </c>
      <c r="F36" s="97" t="s">
        <v>2783</v>
      </c>
      <c r="G36" s="109"/>
      <c r="N36" s="103"/>
    </row>
    <row r="37" spans="1:14" ht="30" x14ac:dyDescent="0.3">
      <c r="A37" s="191" t="s">
        <v>1915</v>
      </c>
      <c r="B37" s="184" t="s">
        <v>366</v>
      </c>
      <c r="C37" s="97" t="s">
        <v>2784</v>
      </c>
      <c r="D37" s="108">
        <v>1</v>
      </c>
      <c r="E37" s="108" t="s">
        <v>243</v>
      </c>
      <c r="F37" s="97" t="s">
        <v>2785</v>
      </c>
      <c r="G37" s="109"/>
      <c r="N37" s="103"/>
    </row>
    <row r="38" spans="1:14" ht="45" x14ac:dyDescent="0.3">
      <c r="A38" s="191"/>
      <c r="B38" s="184"/>
      <c r="C38" s="97" t="s">
        <v>2786</v>
      </c>
      <c r="D38" s="108">
        <v>1</v>
      </c>
      <c r="E38" s="108" t="s">
        <v>243</v>
      </c>
      <c r="F38" s="97" t="s">
        <v>2785</v>
      </c>
      <c r="G38" s="109"/>
      <c r="N38" s="103"/>
    </row>
    <row r="39" spans="1:14" ht="75" x14ac:dyDescent="0.3">
      <c r="A39" s="191" t="s">
        <v>1704</v>
      </c>
      <c r="B39" s="92" t="s">
        <v>369</v>
      </c>
      <c r="C39" s="88" t="s">
        <v>370</v>
      </c>
      <c r="D39" s="108">
        <v>1</v>
      </c>
      <c r="E39" s="108" t="s">
        <v>176</v>
      </c>
      <c r="F39" s="109"/>
      <c r="G39" s="109"/>
      <c r="N39" s="103"/>
    </row>
    <row r="40" spans="1:14" ht="26" customHeight="1" x14ac:dyDescent="0.3">
      <c r="A40" s="191" t="s">
        <v>43</v>
      </c>
      <c r="B40" s="766" t="s">
        <v>371</v>
      </c>
      <c r="C40" s="762"/>
      <c r="D40" s="762"/>
      <c r="E40" s="762"/>
      <c r="F40" s="762"/>
      <c r="G40" s="767"/>
      <c r="H40" s="164">
        <f>SUM(D41:D43)</f>
        <v>3</v>
      </c>
      <c r="I40" s="164">
        <f>COUNT(D41:D43)*2</f>
        <v>6</v>
      </c>
      <c r="N40" s="103"/>
    </row>
    <row r="41" spans="1:14" ht="30" x14ac:dyDescent="0.3">
      <c r="A41" s="191" t="s">
        <v>3532</v>
      </c>
      <c r="B41" s="92" t="s">
        <v>384</v>
      </c>
      <c r="C41" s="109" t="s">
        <v>2787</v>
      </c>
      <c r="D41" s="108">
        <v>1</v>
      </c>
      <c r="E41" s="108" t="s">
        <v>388</v>
      </c>
      <c r="F41" s="109"/>
      <c r="G41" s="109"/>
      <c r="N41" s="103"/>
    </row>
    <row r="42" spans="1:14" x14ac:dyDescent="0.3">
      <c r="A42" s="191"/>
      <c r="B42" s="92"/>
      <c r="C42" s="109" t="s">
        <v>2788</v>
      </c>
      <c r="D42" s="108">
        <v>1</v>
      </c>
      <c r="E42" s="108" t="s">
        <v>388</v>
      </c>
      <c r="F42" s="109"/>
      <c r="G42" s="109"/>
      <c r="N42" s="103"/>
    </row>
    <row r="43" spans="1:14" ht="30" x14ac:dyDescent="0.3">
      <c r="A43" s="191"/>
      <c r="B43" s="92"/>
      <c r="C43" s="88" t="s">
        <v>2789</v>
      </c>
      <c r="D43" s="108">
        <v>1</v>
      </c>
      <c r="E43" s="108" t="s">
        <v>388</v>
      </c>
      <c r="F43" s="109"/>
      <c r="G43" s="109"/>
      <c r="N43" s="103"/>
    </row>
    <row r="44" spans="1:14" ht="31" customHeight="1" x14ac:dyDescent="0.3">
      <c r="A44" s="191" t="s">
        <v>44</v>
      </c>
      <c r="B44" s="766" t="s">
        <v>4552</v>
      </c>
      <c r="C44" s="762"/>
      <c r="D44" s="762"/>
      <c r="E44" s="762"/>
      <c r="F44" s="762"/>
      <c r="G44" s="767"/>
      <c r="H44" s="164">
        <f>SUM(D45:D46)</f>
        <v>2</v>
      </c>
      <c r="I44" s="164">
        <f>COUNT(D45:D46)*2</f>
        <v>4</v>
      </c>
      <c r="N44" s="103"/>
    </row>
    <row r="45" spans="1:14" ht="45" x14ac:dyDescent="0.3">
      <c r="A45" s="191" t="s">
        <v>1281</v>
      </c>
      <c r="B45" s="92" t="s">
        <v>413</v>
      </c>
      <c r="C45" s="97" t="s">
        <v>2793</v>
      </c>
      <c r="D45" s="108">
        <v>1</v>
      </c>
      <c r="E45" s="108" t="s">
        <v>243</v>
      </c>
      <c r="F45" s="97" t="s">
        <v>2794</v>
      </c>
      <c r="G45" s="109"/>
      <c r="N45" s="103"/>
    </row>
    <row r="46" spans="1:14" ht="30" x14ac:dyDescent="0.3">
      <c r="A46" s="191"/>
      <c r="B46" s="92"/>
      <c r="C46" s="97" t="s">
        <v>2795</v>
      </c>
      <c r="D46" s="108">
        <v>1</v>
      </c>
      <c r="E46" s="108" t="s">
        <v>243</v>
      </c>
      <c r="F46" s="97" t="s">
        <v>2796</v>
      </c>
      <c r="G46" s="109"/>
      <c r="N46" s="103"/>
    </row>
    <row r="47" spans="1:14" ht="20.5" customHeight="1" x14ac:dyDescent="0.3">
      <c r="A47" s="191" t="s">
        <v>3533</v>
      </c>
      <c r="B47" s="766" t="s">
        <v>45</v>
      </c>
      <c r="C47" s="762"/>
      <c r="D47" s="762"/>
      <c r="E47" s="762"/>
      <c r="F47" s="762"/>
      <c r="G47" s="767"/>
      <c r="H47" s="164">
        <f>SUM(D48:D54)</f>
        <v>7</v>
      </c>
      <c r="I47" s="164">
        <f>COUNT(D48:D54)*2</f>
        <v>14</v>
      </c>
      <c r="N47" s="103"/>
    </row>
    <row r="48" spans="1:14" ht="45" x14ac:dyDescent="0.3">
      <c r="A48" s="191" t="s">
        <v>3539</v>
      </c>
      <c r="B48" s="92" t="s">
        <v>444</v>
      </c>
      <c r="C48" s="97" t="s">
        <v>2797</v>
      </c>
      <c r="D48" s="108">
        <v>1</v>
      </c>
      <c r="E48" s="108" t="s">
        <v>221</v>
      </c>
      <c r="F48" s="97" t="s">
        <v>2798</v>
      </c>
      <c r="G48" s="109"/>
      <c r="N48" s="103"/>
    </row>
    <row r="49" spans="1:14" ht="30" x14ac:dyDescent="0.3">
      <c r="A49" s="191"/>
      <c r="B49" s="92"/>
      <c r="C49" s="88" t="s">
        <v>2799</v>
      </c>
      <c r="D49" s="186">
        <v>1</v>
      </c>
      <c r="E49" s="108" t="s">
        <v>221</v>
      </c>
      <c r="F49" s="97" t="s">
        <v>2800</v>
      </c>
      <c r="G49" s="109"/>
      <c r="N49" s="103"/>
    </row>
    <row r="50" spans="1:14" ht="30" x14ac:dyDescent="0.3">
      <c r="A50" s="193"/>
      <c r="B50" s="183"/>
      <c r="C50" s="96" t="s">
        <v>2801</v>
      </c>
      <c r="D50" s="147">
        <v>1</v>
      </c>
      <c r="E50" s="108" t="s">
        <v>221</v>
      </c>
      <c r="F50" s="91" t="s">
        <v>2802</v>
      </c>
      <c r="G50" s="127"/>
      <c r="N50" s="103"/>
    </row>
    <row r="51" spans="1:14" ht="30" x14ac:dyDescent="0.3">
      <c r="A51" s="193"/>
      <c r="B51" s="183"/>
      <c r="C51" s="88" t="s">
        <v>1289</v>
      </c>
      <c r="D51" s="147">
        <v>1</v>
      </c>
      <c r="E51" s="108" t="s">
        <v>221</v>
      </c>
      <c r="F51" s="88" t="s">
        <v>1290</v>
      </c>
      <c r="G51" s="127"/>
      <c r="N51" s="103"/>
    </row>
    <row r="52" spans="1:14" ht="45" x14ac:dyDescent="0.3">
      <c r="A52" s="191" t="s">
        <v>3540</v>
      </c>
      <c r="B52" s="88" t="s">
        <v>447</v>
      </c>
      <c r="C52" s="97" t="s">
        <v>2803</v>
      </c>
      <c r="D52" s="108">
        <v>1</v>
      </c>
      <c r="E52" s="108" t="s">
        <v>221</v>
      </c>
      <c r="F52" s="97" t="s">
        <v>2804</v>
      </c>
      <c r="G52" s="109"/>
      <c r="N52" s="103"/>
    </row>
    <row r="53" spans="1:14" ht="30" x14ac:dyDescent="0.3">
      <c r="A53" s="190"/>
      <c r="B53" s="109"/>
      <c r="C53" s="97" t="s">
        <v>2805</v>
      </c>
      <c r="D53" s="108">
        <v>1</v>
      </c>
      <c r="E53" s="108" t="s">
        <v>221</v>
      </c>
      <c r="F53" s="97" t="s">
        <v>2806</v>
      </c>
      <c r="G53" s="109"/>
      <c r="N53" s="103"/>
    </row>
    <row r="54" spans="1:14" ht="30" x14ac:dyDescent="0.3">
      <c r="A54" s="190"/>
      <c r="B54" s="109"/>
      <c r="C54" s="97" t="s">
        <v>2807</v>
      </c>
      <c r="D54" s="108">
        <v>1</v>
      </c>
      <c r="E54" s="108" t="s">
        <v>221</v>
      </c>
      <c r="F54" s="97" t="s">
        <v>2808</v>
      </c>
      <c r="G54" s="109"/>
      <c r="N54" s="103"/>
    </row>
    <row r="55" spans="1:14" x14ac:dyDescent="0.3">
      <c r="A55" s="156" t="s">
        <v>3541</v>
      </c>
      <c r="B55" s="661" t="s">
        <v>4251</v>
      </c>
      <c r="C55" s="662"/>
      <c r="D55" s="662"/>
      <c r="E55" s="662"/>
      <c r="F55" s="662"/>
      <c r="G55" s="663"/>
      <c r="H55" s="164">
        <f>SUM(D56:D59)</f>
        <v>4</v>
      </c>
      <c r="I55" s="164">
        <f>COUNT(D56:D59)*2</f>
        <v>8</v>
      </c>
      <c r="N55" s="103"/>
    </row>
    <row r="56" spans="1:14" ht="60" x14ac:dyDescent="0.3">
      <c r="A56" s="155" t="s">
        <v>4113</v>
      </c>
      <c r="B56" s="99" t="s">
        <v>3700</v>
      </c>
      <c r="C56" s="196" t="s">
        <v>4253</v>
      </c>
      <c r="D56" s="108">
        <v>1</v>
      </c>
      <c r="E56" s="197" t="s">
        <v>388</v>
      </c>
      <c r="F56" s="196" t="s">
        <v>4254</v>
      </c>
      <c r="G56" s="161"/>
      <c r="N56" s="103"/>
    </row>
    <row r="57" spans="1:14" x14ac:dyDescent="0.3">
      <c r="A57" s="198"/>
      <c r="B57" s="161"/>
      <c r="C57" s="199" t="s">
        <v>2790</v>
      </c>
      <c r="D57" s="108">
        <v>1</v>
      </c>
      <c r="E57" s="100" t="s">
        <v>388</v>
      </c>
      <c r="F57" s="99"/>
      <c r="G57" s="161"/>
      <c r="N57" s="103"/>
    </row>
    <row r="58" spans="1:14" ht="75" x14ac:dyDescent="0.3">
      <c r="A58" s="156" t="s">
        <v>4114</v>
      </c>
      <c r="B58" s="99" t="s">
        <v>3707</v>
      </c>
      <c r="C58" s="199" t="s">
        <v>2791</v>
      </c>
      <c r="D58" s="108">
        <v>1</v>
      </c>
      <c r="E58" s="100" t="s">
        <v>388</v>
      </c>
      <c r="F58" s="99" t="s">
        <v>4255</v>
      </c>
      <c r="G58" s="161"/>
      <c r="N58" s="103"/>
    </row>
    <row r="59" spans="1:14" ht="75" x14ac:dyDescent="0.3">
      <c r="A59" s="198"/>
      <c r="B59" s="161"/>
      <c r="C59" s="101" t="s">
        <v>2792</v>
      </c>
      <c r="D59" s="108">
        <v>1</v>
      </c>
      <c r="E59" s="100" t="s">
        <v>388</v>
      </c>
      <c r="F59" s="99" t="s">
        <v>4255</v>
      </c>
      <c r="G59" s="161"/>
      <c r="N59" s="103"/>
    </row>
    <row r="60" spans="1:14" x14ac:dyDescent="0.3">
      <c r="A60" s="190"/>
      <c r="B60" s="763" t="s">
        <v>455</v>
      </c>
      <c r="C60" s="764"/>
      <c r="D60" s="764"/>
      <c r="E60" s="764"/>
      <c r="F60" s="764"/>
      <c r="G60" s="769"/>
      <c r="H60" s="164">
        <f>H61+H65+H70+H78+H81+H93+H105+H109</f>
        <v>42</v>
      </c>
      <c r="I60" s="164">
        <f>I61+I65+I70+I78+I81+I93+I105+I109</f>
        <v>84</v>
      </c>
      <c r="N60" s="103"/>
    </row>
    <row r="61" spans="1:14" ht="46.5" customHeight="1" x14ac:dyDescent="0.3">
      <c r="A61" s="191" t="s">
        <v>47</v>
      </c>
      <c r="B61" s="766" t="s">
        <v>48</v>
      </c>
      <c r="C61" s="762"/>
      <c r="D61" s="762"/>
      <c r="E61" s="762"/>
      <c r="F61" s="762"/>
      <c r="G61" s="767"/>
      <c r="H61" s="164">
        <f>SUM(D62:D64)</f>
        <v>3</v>
      </c>
      <c r="I61" s="164">
        <f>COUNT(D62:D64)*2</f>
        <v>6</v>
      </c>
      <c r="N61" s="103"/>
    </row>
    <row r="62" spans="1:14" ht="45" x14ac:dyDescent="0.3">
      <c r="A62" s="191" t="s">
        <v>1296</v>
      </c>
      <c r="B62" s="90" t="s">
        <v>458</v>
      </c>
      <c r="C62" s="88" t="s">
        <v>2809</v>
      </c>
      <c r="D62" s="108">
        <v>1</v>
      </c>
      <c r="E62" s="108" t="s">
        <v>388</v>
      </c>
      <c r="F62" s="109"/>
      <c r="G62" s="109"/>
      <c r="N62" s="103"/>
    </row>
    <row r="63" spans="1:14" ht="30" x14ac:dyDescent="0.3">
      <c r="A63" s="191"/>
      <c r="B63" s="90"/>
      <c r="C63" s="97" t="s">
        <v>460</v>
      </c>
      <c r="D63" s="108">
        <v>1</v>
      </c>
      <c r="E63" s="108" t="s">
        <v>388</v>
      </c>
      <c r="F63" s="109"/>
      <c r="G63" s="109"/>
      <c r="N63" s="103"/>
    </row>
    <row r="64" spans="1:14" ht="45" x14ac:dyDescent="0.3">
      <c r="A64" s="191" t="s">
        <v>1718</v>
      </c>
      <c r="B64" s="88" t="s">
        <v>468</v>
      </c>
      <c r="C64" s="97" t="s">
        <v>469</v>
      </c>
      <c r="D64" s="108">
        <v>1</v>
      </c>
      <c r="E64" s="108" t="s">
        <v>245</v>
      </c>
      <c r="F64" s="109"/>
      <c r="G64" s="109"/>
      <c r="N64" s="103"/>
    </row>
    <row r="65" spans="1:14" ht="26.5" customHeight="1" x14ac:dyDescent="0.3">
      <c r="A65" s="191" t="s">
        <v>50</v>
      </c>
      <c r="B65" s="776" t="s">
        <v>4090</v>
      </c>
      <c r="C65" s="777"/>
      <c r="D65" s="777"/>
      <c r="E65" s="777"/>
      <c r="F65" s="777"/>
      <c r="G65" s="778"/>
      <c r="H65" s="164">
        <f>SUM(D66:D69)</f>
        <v>4</v>
      </c>
      <c r="I65" s="164">
        <f>COUNT(D66:D69)*2</f>
        <v>8</v>
      </c>
      <c r="N65" s="103"/>
    </row>
    <row r="66" spans="1:14" ht="60" x14ac:dyDescent="0.3">
      <c r="A66" s="191" t="s">
        <v>502</v>
      </c>
      <c r="B66" s="88" t="s">
        <v>517</v>
      </c>
      <c r="C66" s="88" t="s">
        <v>2816</v>
      </c>
      <c r="D66" s="108">
        <v>1</v>
      </c>
      <c r="E66" s="108" t="s">
        <v>388</v>
      </c>
      <c r="F66" s="88" t="s">
        <v>2817</v>
      </c>
      <c r="G66" s="118"/>
      <c r="N66" s="103"/>
    </row>
    <row r="67" spans="1:14" ht="30" x14ac:dyDescent="0.3">
      <c r="A67" s="191"/>
      <c r="B67" s="88"/>
      <c r="C67" s="88" t="s">
        <v>2818</v>
      </c>
      <c r="D67" s="108">
        <v>1</v>
      </c>
      <c r="E67" s="108" t="s">
        <v>388</v>
      </c>
      <c r="F67" s="88" t="s">
        <v>2817</v>
      </c>
      <c r="G67" s="118"/>
      <c r="N67" s="103"/>
    </row>
    <row r="68" spans="1:14" ht="30" x14ac:dyDescent="0.3">
      <c r="A68" s="191"/>
      <c r="B68" s="88"/>
      <c r="C68" s="88" t="s">
        <v>2819</v>
      </c>
      <c r="D68" s="108">
        <v>1</v>
      </c>
      <c r="E68" s="108" t="s">
        <v>388</v>
      </c>
      <c r="F68" s="88" t="s">
        <v>2817</v>
      </c>
      <c r="G68" s="118"/>
      <c r="N68" s="103"/>
    </row>
    <row r="69" spans="1:14" ht="45" x14ac:dyDescent="0.3">
      <c r="A69" s="191" t="s">
        <v>4094</v>
      </c>
      <c r="B69" s="90" t="s">
        <v>525</v>
      </c>
      <c r="C69" s="88" t="s">
        <v>2820</v>
      </c>
      <c r="D69" s="108">
        <v>1</v>
      </c>
      <c r="E69" s="108" t="s">
        <v>283</v>
      </c>
      <c r="F69" s="109"/>
      <c r="G69" s="118"/>
      <c r="N69" s="103"/>
    </row>
    <row r="70" spans="1:14" ht="36.5" customHeight="1" x14ac:dyDescent="0.3">
      <c r="A70" s="191" t="s">
        <v>51</v>
      </c>
      <c r="B70" s="766" t="s">
        <v>4087</v>
      </c>
      <c r="C70" s="762"/>
      <c r="D70" s="762"/>
      <c r="E70" s="762"/>
      <c r="F70" s="762"/>
      <c r="G70" s="767"/>
      <c r="H70" s="164">
        <f>SUM(D71:D77)</f>
        <v>7</v>
      </c>
      <c r="I70" s="164">
        <f>COUNT(D71:D77)*2</f>
        <v>14</v>
      </c>
      <c r="N70" s="103"/>
    </row>
    <row r="71" spans="1:14" ht="36.5" customHeight="1" x14ac:dyDescent="0.3">
      <c r="A71" s="191" t="s">
        <v>1337</v>
      </c>
      <c r="B71" s="88" t="s">
        <v>503</v>
      </c>
      <c r="C71" s="97" t="s">
        <v>2812</v>
      </c>
      <c r="D71" s="108">
        <v>1</v>
      </c>
      <c r="E71" s="108" t="s">
        <v>218</v>
      </c>
      <c r="F71" s="97" t="s">
        <v>505</v>
      </c>
      <c r="G71" s="138"/>
      <c r="N71" s="103"/>
    </row>
    <row r="72" spans="1:14" ht="36.5" customHeight="1" x14ac:dyDescent="0.3">
      <c r="A72" s="191"/>
      <c r="B72" s="88"/>
      <c r="C72" s="88" t="s">
        <v>506</v>
      </c>
      <c r="D72" s="108">
        <v>1</v>
      </c>
      <c r="E72" s="108" t="s">
        <v>218</v>
      </c>
      <c r="F72" s="97"/>
      <c r="G72" s="138"/>
      <c r="N72" s="103"/>
    </row>
    <row r="73" spans="1:14" ht="30" x14ac:dyDescent="0.3">
      <c r="A73" s="191" t="s">
        <v>535</v>
      </c>
      <c r="B73" s="88" t="s">
        <v>497</v>
      </c>
      <c r="C73" s="119" t="s">
        <v>2810</v>
      </c>
      <c r="D73" s="108">
        <v>1</v>
      </c>
      <c r="E73" s="108" t="s">
        <v>218</v>
      </c>
      <c r="F73" s="97" t="s">
        <v>2811</v>
      </c>
      <c r="G73" s="109"/>
      <c r="N73" s="103"/>
    </row>
    <row r="74" spans="1:14" ht="30" x14ac:dyDescent="0.3">
      <c r="A74" s="191"/>
      <c r="B74" s="88"/>
      <c r="C74" s="97" t="s">
        <v>499</v>
      </c>
      <c r="D74" s="108">
        <v>1</v>
      </c>
      <c r="E74" s="108" t="s">
        <v>218</v>
      </c>
      <c r="F74" s="97" t="s">
        <v>2811</v>
      </c>
      <c r="G74" s="109"/>
      <c r="N74" s="103"/>
    </row>
    <row r="75" spans="1:14" ht="45" x14ac:dyDescent="0.3">
      <c r="A75" s="191" t="s">
        <v>3556</v>
      </c>
      <c r="B75" s="88" t="s">
        <v>507</v>
      </c>
      <c r="C75" s="97" t="s">
        <v>2813</v>
      </c>
      <c r="D75" s="108">
        <v>1</v>
      </c>
      <c r="E75" s="108" t="s">
        <v>218</v>
      </c>
      <c r="F75" s="97" t="s">
        <v>2811</v>
      </c>
      <c r="G75" s="109"/>
      <c r="N75" s="103"/>
    </row>
    <row r="76" spans="1:14" ht="45" x14ac:dyDescent="0.3">
      <c r="A76" s="191" t="s">
        <v>3557</v>
      </c>
      <c r="B76" s="88" t="s">
        <v>509</v>
      </c>
      <c r="C76" s="97" t="s">
        <v>2814</v>
      </c>
      <c r="D76" s="108">
        <v>1</v>
      </c>
      <c r="E76" s="108" t="s">
        <v>218</v>
      </c>
      <c r="F76" s="97" t="s">
        <v>2811</v>
      </c>
      <c r="G76" s="109"/>
      <c r="N76" s="103"/>
    </row>
    <row r="77" spans="1:14" x14ac:dyDescent="0.3">
      <c r="A77" s="191"/>
      <c r="B77" s="88"/>
      <c r="C77" s="97" t="s">
        <v>2815</v>
      </c>
      <c r="D77" s="108">
        <v>1</v>
      </c>
      <c r="E77" s="108" t="s">
        <v>488</v>
      </c>
      <c r="F77" s="97"/>
      <c r="G77" s="109"/>
      <c r="N77" s="103"/>
    </row>
    <row r="78" spans="1:14" ht="28" customHeight="1" x14ac:dyDescent="0.3">
      <c r="A78" s="191" t="s">
        <v>53</v>
      </c>
      <c r="B78" s="766" t="s">
        <v>52</v>
      </c>
      <c r="C78" s="762"/>
      <c r="D78" s="762"/>
      <c r="E78" s="762"/>
      <c r="F78" s="762"/>
      <c r="G78" s="767"/>
      <c r="H78" s="164">
        <f>SUM(D79:D80)</f>
        <v>2</v>
      </c>
      <c r="I78" s="164">
        <f>COUNT(D79:D80)*2</f>
        <v>4</v>
      </c>
      <c r="N78" s="103"/>
    </row>
    <row r="79" spans="1:14" ht="73" customHeight="1" x14ac:dyDescent="0.3">
      <c r="A79" s="191" t="s">
        <v>1958</v>
      </c>
      <c r="B79" s="88" t="s">
        <v>1955</v>
      </c>
      <c r="C79" s="88" t="s">
        <v>529</v>
      </c>
      <c r="D79" s="108">
        <v>1</v>
      </c>
      <c r="E79" s="108" t="s">
        <v>245</v>
      </c>
      <c r="F79" s="97" t="s">
        <v>2821</v>
      </c>
      <c r="G79" s="109"/>
      <c r="N79" s="103"/>
    </row>
    <row r="80" spans="1:14" ht="63" customHeight="1" x14ac:dyDescent="0.3">
      <c r="A80" s="191" t="s">
        <v>1961</v>
      </c>
      <c r="B80" s="88" t="s">
        <v>531</v>
      </c>
      <c r="C80" s="88" t="s">
        <v>2822</v>
      </c>
      <c r="D80" s="108">
        <v>1</v>
      </c>
      <c r="E80" s="108" t="s">
        <v>245</v>
      </c>
      <c r="F80" s="88" t="s">
        <v>2823</v>
      </c>
      <c r="G80" s="109"/>
      <c r="N80" s="103"/>
    </row>
    <row r="81" spans="1:14" ht="50" customHeight="1" x14ac:dyDescent="0.3">
      <c r="A81" s="191" t="s">
        <v>54</v>
      </c>
      <c r="B81" s="766" t="s">
        <v>4095</v>
      </c>
      <c r="C81" s="762"/>
      <c r="D81" s="762"/>
      <c r="E81" s="762"/>
      <c r="F81" s="762"/>
      <c r="G81" s="767"/>
      <c r="H81" s="164">
        <f>SUM(D82:D92)</f>
        <v>11</v>
      </c>
      <c r="I81" s="164">
        <f>COUNT(D82:D92)*2</f>
        <v>22</v>
      </c>
      <c r="N81" s="103"/>
    </row>
    <row r="82" spans="1:14" ht="45" x14ac:dyDescent="0.3">
      <c r="A82" s="191" t="s">
        <v>3744</v>
      </c>
      <c r="B82" s="88" t="s">
        <v>1962</v>
      </c>
      <c r="C82" s="97" t="s">
        <v>2824</v>
      </c>
      <c r="D82" s="108">
        <v>1</v>
      </c>
      <c r="E82" s="108" t="s">
        <v>247</v>
      </c>
      <c r="F82" s="90"/>
      <c r="G82" s="90"/>
      <c r="N82" s="103"/>
    </row>
    <row r="83" spans="1:14" ht="45" x14ac:dyDescent="0.3">
      <c r="A83" s="191"/>
      <c r="B83" s="88"/>
      <c r="C83" s="97" t="s">
        <v>2825</v>
      </c>
      <c r="D83" s="108">
        <v>1</v>
      </c>
      <c r="E83" s="108" t="s">
        <v>247</v>
      </c>
      <c r="F83" s="90" t="s">
        <v>2826</v>
      </c>
      <c r="G83" s="90"/>
      <c r="N83" s="103"/>
    </row>
    <row r="84" spans="1:14" ht="75" x14ac:dyDescent="0.3">
      <c r="A84" s="191" t="s">
        <v>3745</v>
      </c>
      <c r="B84" s="88" t="s">
        <v>1968</v>
      </c>
      <c r="C84" s="97" t="s">
        <v>2827</v>
      </c>
      <c r="D84" s="108">
        <v>1</v>
      </c>
      <c r="E84" s="108" t="s">
        <v>247</v>
      </c>
      <c r="F84" s="121"/>
      <c r="G84" s="90"/>
      <c r="N84" s="103"/>
    </row>
    <row r="85" spans="1:14" ht="30" x14ac:dyDescent="0.3">
      <c r="A85" s="191"/>
      <c r="B85" s="88"/>
      <c r="C85" s="97" t="s">
        <v>2828</v>
      </c>
      <c r="D85" s="108">
        <v>1</v>
      </c>
      <c r="E85" s="108" t="s">
        <v>2130</v>
      </c>
      <c r="F85" s="107" t="s">
        <v>2829</v>
      </c>
      <c r="G85" s="121"/>
      <c r="N85" s="103"/>
    </row>
    <row r="86" spans="1:14" ht="30" x14ac:dyDescent="0.3">
      <c r="A86" s="191"/>
      <c r="B86" s="88"/>
      <c r="C86" s="97" t="s">
        <v>2830</v>
      </c>
      <c r="D86" s="108">
        <v>1</v>
      </c>
      <c r="E86" s="108" t="s">
        <v>218</v>
      </c>
      <c r="F86" s="97" t="s">
        <v>2831</v>
      </c>
      <c r="G86" s="109"/>
      <c r="N86" s="103"/>
    </row>
    <row r="87" spans="1:14" ht="30" x14ac:dyDescent="0.3">
      <c r="A87" s="191"/>
      <c r="B87" s="88"/>
      <c r="C87" s="97" t="s">
        <v>2832</v>
      </c>
      <c r="D87" s="108">
        <v>1</v>
      </c>
      <c r="E87" s="108" t="s">
        <v>218</v>
      </c>
      <c r="F87" s="97" t="s">
        <v>2833</v>
      </c>
      <c r="G87" s="109"/>
      <c r="N87" s="103"/>
    </row>
    <row r="88" spans="1:14" ht="30" x14ac:dyDescent="0.3">
      <c r="A88" s="191"/>
      <c r="B88" s="88"/>
      <c r="C88" s="97" t="s">
        <v>2834</v>
      </c>
      <c r="D88" s="108">
        <v>1</v>
      </c>
      <c r="E88" s="108" t="s">
        <v>488</v>
      </c>
      <c r="F88" s="109"/>
      <c r="G88" s="109"/>
      <c r="N88" s="103"/>
    </row>
    <row r="89" spans="1:14" x14ac:dyDescent="0.3">
      <c r="A89" s="191"/>
      <c r="B89" s="88"/>
      <c r="C89" s="97" t="s">
        <v>2835</v>
      </c>
      <c r="D89" s="108">
        <v>1</v>
      </c>
      <c r="E89" s="108" t="s">
        <v>218</v>
      </c>
      <c r="F89" s="109"/>
      <c r="G89" s="109"/>
      <c r="N89" s="103"/>
    </row>
    <row r="90" spans="1:14" ht="30" x14ac:dyDescent="0.3">
      <c r="A90" s="191"/>
      <c r="B90" s="88"/>
      <c r="C90" s="97" t="s">
        <v>2836</v>
      </c>
      <c r="D90" s="108">
        <v>1</v>
      </c>
      <c r="E90" s="108" t="s">
        <v>247</v>
      </c>
      <c r="F90" s="97" t="s">
        <v>2837</v>
      </c>
      <c r="G90" s="109"/>
      <c r="N90" s="103"/>
    </row>
    <row r="91" spans="1:14" ht="45" x14ac:dyDescent="0.3">
      <c r="A91" s="191"/>
      <c r="B91" s="88"/>
      <c r="C91" s="97" t="s">
        <v>2838</v>
      </c>
      <c r="D91" s="108">
        <v>1</v>
      </c>
      <c r="E91" s="108" t="s">
        <v>488</v>
      </c>
      <c r="F91" s="109"/>
      <c r="G91" s="109"/>
      <c r="N91" s="103"/>
    </row>
    <row r="92" spans="1:14" ht="30" x14ac:dyDescent="0.3">
      <c r="A92" s="191"/>
      <c r="B92" s="88"/>
      <c r="C92" s="90" t="s">
        <v>2839</v>
      </c>
      <c r="D92" s="108">
        <v>1</v>
      </c>
      <c r="E92" s="108" t="s">
        <v>247</v>
      </c>
      <c r="F92" s="109"/>
      <c r="G92" s="112"/>
      <c r="N92" s="103"/>
    </row>
    <row r="93" spans="1:14" ht="29" customHeight="1" x14ac:dyDescent="0.3">
      <c r="A93" s="191" t="s">
        <v>56</v>
      </c>
      <c r="B93" s="776" t="s">
        <v>4409</v>
      </c>
      <c r="C93" s="777"/>
      <c r="D93" s="777"/>
      <c r="E93" s="777"/>
      <c r="F93" s="777"/>
      <c r="G93" s="778"/>
      <c r="H93" s="164">
        <f>SUM(D94:D104)</f>
        <v>11</v>
      </c>
      <c r="I93" s="164">
        <f>COUNT(D94:D104)*2</f>
        <v>22</v>
      </c>
      <c r="N93" s="103"/>
    </row>
    <row r="94" spans="1:14" ht="30" x14ac:dyDescent="0.3">
      <c r="A94" s="191" t="s">
        <v>3558</v>
      </c>
      <c r="B94" s="88" t="s">
        <v>539</v>
      </c>
      <c r="C94" s="97" t="s">
        <v>2840</v>
      </c>
      <c r="D94" s="108">
        <v>1</v>
      </c>
      <c r="E94" s="108" t="s">
        <v>247</v>
      </c>
      <c r="F94" s="88" t="s">
        <v>2841</v>
      </c>
      <c r="G94" s="109"/>
      <c r="N94" s="103"/>
    </row>
    <row r="95" spans="1:14" ht="60" x14ac:dyDescent="0.3">
      <c r="A95" s="191" t="s">
        <v>3560</v>
      </c>
      <c r="B95" s="88" t="s">
        <v>1727</v>
      </c>
      <c r="C95" s="97" t="s">
        <v>2842</v>
      </c>
      <c r="D95" s="108">
        <v>1</v>
      </c>
      <c r="E95" s="108" t="s">
        <v>247</v>
      </c>
      <c r="F95" s="97" t="s">
        <v>2843</v>
      </c>
      <c r="G95" s="109"/>
      <c r="N95" s="103"/>
    </row>
    <row r="96" spans="1:14" ht="30" x14ac:dyDescent="0.3">
      <c r="A96" s="191"/>
      <c r="B96" s="88"/>
      <c r="C96" s="97" t="s">
        <v>2844</v>
      </c>
      <c r="D96" s="108">
        <v>1</v>
      </c>
      <c r="E96" s="108" t="s">
        <v>218</v>
      </c>
      <c r="F96" s="117"/>
      <c r="G96" s="109"/>
      <c r="N96" s="103"/>
    </row>
    <row r="97" spans="1:14" ht="30" x14ac:dyDescent="0.3">
      <c r="A97" s="191"/>
      <c r="B97" s="88"/>
      <c r="C97" s="97" t="s">
        <v>2845</v>
      </c>
      <c r="D97" s="108">
        <v>1</v>
      </c>
      <c r="E97" s="108" t="s">
        <v>243</v>
      </c>
      <c r="F97" s="109"/>
      <c r="G97" s="109"/>
      <c r="N97" s="103"/>
    </row>
    <row r="98" spans="1:14" ht="30" x14ac:dyDescent="0.3">
      <c r="A98" s="191"/>
      <c r="B98" s="88"/>
      <c r="C98" s="97" t="s">
        <v>2846</v>
      </c>
      <c r="D98" s="108">
        <v>1</v>
      </c>
      <c r="E98" s="108" t="s">
        <v>243</v>
      </c>
      <c r="F98" s="97" t="s">
        <v>2847</v>
      </c>
      <c r="G98" s="109"/>
      <c r="N98" s="103"/>
    </row>
    <row r="99" spans="1:14" ht="30" x14ac:dyDescent="0.3">
      <c r="A99" s="191"/>
      <c r="B99" s="88"/>
      <c r="C99" s="97" t="s">
        <v>2848</v>
      </c>
      <c r="D99" s="108">
        <v>1</v>
      </c>
      <c r="E99" s="108" t="s">
        <v>243</v>
      </c>
      <c r="F99" s="117"/>
      <c r="G99" s="109"/>
      <c r="N99" s="103"/>
    </row>
    <row r="100" spans="1:14" ht="30" x14ac:dyDescent="0.3">
      <c r="A100" s="191"/>
      <c r="B100" s="88"/>
      <c r="C100" s="97" t="s">
        <v>2849</v>
      </c>
      <c r="D100" s="108">
        <v>1</v>
      </c>
      <c r="E100" s="108" t="s">
        <v>563</v>
      </c>
      <c r="F100" s="109"/>
      <c r="G100" s="109"/>
      <c r="N100" s="103"/>
    </row>
    <row r="101" spans="1:14" ht="30" x14ac:dyDescent="0.3">
      <c r="A101" s="191"/>
      <c r="B101" s="88"/>
      <c r="C101" s="187" t="s">
        <v>2850</v>
      </c>
      <c r="D101" s="108">
        <v>1</v>
      </c>
      <c r="E101" s="108" t="s">
        <v>247</v>
      </c>
      <c r="F101" s="109"/>
      <c r="G101" s="109"/>
      <c r="N101" s="103"/>
    </row>
    <row r="102" spans="1:14" ht="30" x14ac:dyDescent="0.3">
      <c r="A102" s="191"/>
      <c r="B102" s="88"/>
      <c r="C102" s="92" t="s">
        <v>2851</v>
      </c>
      <c r="D102" s="108">
        <v>1</v>
      </c>
      <c r="E102" s="108" t="s">
        <v>247</v>
      </c>
      <c r="F102" s="109"/>
      <c r="G102" s="109"/>
      <c r="N102" s="103"/>
    </row>
    <row r="103" spans="1:14" x14ac:dyDescent="0.3">
      <c r="A103" s="191"/>
      <c r="B103" s="92"/>
      <c r="C103" s="88" t="s">
        <v>2852</v>
      </c>
      <c r="D103" s="108">
        <v>1</v>
      </c>
      <c r="E103" s="108" t="s">
        <v>247</v>
      </c>
      <c r="F103" s="109"/>
      <c r="G103" s="109"/>
      <c r="N103" s="103"/>
    </row>
    <row r="104" spans="1:14" x14ac:dyDescent="0.3">
      <c r="A104" s="191"/>
      <c r="B104" s="92"/>
      <c r="C104" s="88" t="s">
        <v>2853</v>
      </c>
      <c r="D104" s="108">
        <v>1</v>
      </c>
      <c r="E104" s="108" t="s">
        <v>247</v>
      </c>
      <c r="F104" s="88" t="s">
        <v>2854</v>
      </c>
      <c r="G104" s="109"/>
      <c r="N104" s="103"/>
    </row>
    <row r="105" spans="1:14" x14ac:dyDescent="0.3">
      <c r="A105" s="191" t="s">
        <v>3561</v>
      </c>
      <c r="B105" s="766" t="s">
        <v>547</v>
      </c>
      <c r="C105" s="762"/>
      <c r="D105" s="762"/>
      <c r="E105" s="762"/>
      <c r="F105" s="762"/>
      <c r="G105" s="767"/>
      <c r="H105" s="164">
        <f>SUM(D106:D108)</f>
        <v>3</v>
      </c>
      <c r="I105" s="164">
        <f>COUNT(D106:D108)*2</f>
        <v>6</v>
      </c>
      <c r="N105" s="103"/>
    </row>
    <row r="106" spans="1:14" ht="45" x14ac:dyDescent="0.3">
      <c r="A106" s="191" t="s">
        <v>3752</v>
      </c>
      <c r="B106" s="88" t="s">
        <v>549</v>
      </c>
      <c r="C106" s="88" t="s">
        <v>2855</v>
      </c>
      <c r="D106" s="108">
        <v>1</v>
      </c>
      <c r="E106" s="108" t="s">
        <v>283</v>
      </c>
      <c r="F106" s="109"/>
      <c r="G106" s="109"/>
      <c r="N106" s="103"/>
    </row>
    <row r="107" spans="1:14" ht="60" x14ac:dyDescent="0.3">
      <c r="A107" s="191" t="s">
        <v>3753</v>
      </c>
      <c r="B107" s="88" t="s">
        <v>552</v>
      </c>
      <c r="C107" s="88" t="s">
        <v>553</v>
      </c>
      <c r="D107" s="108">
        <v>1</v>
      </c>
      <c r="E107" s="108" t="s">
        <v>247</v>
      </c>
      <c r="F107" s="88" t="s">
        <v>2681</v>
      </c>
      <c r="G107" s="109"/>
      <c r="N107" s="103"/>
    </row>
    <row r="108" spans="1:14" ht="75" x14ac:dyDescent="0.3">
      <c r="A108" s="191" t="s">
        <v>3756</v>
      </c>
      <c r="B108" s="88" t="s">
        <v>555</v>
      </c>
      <c r="C108" s="97" t="s">
        <v>2856</v>
      </c>
      <c r="D108" s="108">
        <v>1</v>
      </c>
      <c r="E108" s="108" t="s">
        <v>218</v>
      </c>
      <c r="F108" s="109"/>
      <c r="G108" s="109"/>
      <c r="N108" s="103"/>
    </row>
    <row r="109" spans="1:14" x14ac:dyDescent="0.3">
      <c r="A109" s="191" t="s">
        <v>4067</v>
      </c>
      <c r="B109" s="766" t="s">
        <v>2857</v>
      </c>
      <c r="C109" s="762"/>
      <c r="D109" s="762"/>
      <c r="E109" s="762"/>
      <c r="F109" s="762"/>
      <c r="G109" s="767"/>
      <c r="H109" s="164">
        <f>SUM(D110)</f>
        <v>1</v>
      </c>
      <c r="I109" s="164">
        <f>COUNT(D110)*2</f>
        <v>2</v>
      </c>
      <c r="N109" s="103"/>
    </row>
    <row r="110" spans="1:14" ht="45" x14ac:dyDescent="0.3">
      <c r="A110" s="191" t="s">
        <v>3758</v>
      </c>
      <c r="B110" s="88" t="s">
        <v>2859</v>
      </c>
      <c r="C110" s="97" t="s">
        <v>2860</v>
      </c>
      <c r="D110" s="108">
        <v>1</v>
      </c>
      <c r="E110" s="108" t="s">
        <v>388</v>
      </c>
      <c r="F110" s="88" t="s">
        <v>2861</v>
      </c>
      <c r="G110" s="109"/>
      <c r="N110" s="103"/>
    </row>
    <row r="111" spans="1:14" x14ac:dyDescent="0.3">
      <c r="A111" s="190"/>
      <c r="B111" s="763" t="s">
        <v>557</v>
      </c>
      <c r="C111" s="764"/>
      <c r="D111" s="764"/>
      <c r="E111" s="764"/>
      <c r="F111" s="764"/>
      <c r="G111" s="769"/>
      <c r="H111" s="164">
        <f>H112+H125</f>
        <v>14</v>
      </c>
      <c r="I111" s="164">
        <f>I112+I125</f>
        <v>28</v>
      </c>
      <c r="N111" s="103"/>
    </row>
    <row r="112" spans="1:14" x14ac:dyDescent="0.3">
      <c r="A112" s="191" t="s">
        <v>78</v>
      </c>
      <c r="B112" s="766" t="s">
        <v>681</v>
      </c>
      <c r="C112" s="762"/>
      <c r="D112" s="762"/>
      <c r="E112" s="762"/>
      <c r="F112" s="762"/>
      <c r="G112" s="767"/>
      <c r="H112" s="164">
        <f>SUM(D113:D124)</f>
        <v>12</v>
      </c>
      <c r="I112" s="164">
        <f>COUNT(D113:D124)*2</f>
        <v>24</v>
      </c>
      <c r="N112" s="103"/>
    </row>
    <row r="113" spans="1:14" ht="30" x14ac:dyDescent="0.3">
      <c r="A113" s="191" t="s">
        <v>1385</v>
      </c>
      <c r="B113" s="88" t="s">
        <v>703</v>
      </c>
      <c r="C113" s="88" t="s">
        <v>2862</v>
      </c>
      <c r="D113" s="108">
        <v>1</v>
      </c>
      <c r="E113" s="108" t="s">
        <v>563</v>
      </c>
      <c r="F113" s="109"/>
      <c r="G113" s="109"/>
      <c r="N113" s="103"/>
    </row>
    <row r="114" spans="1:14" x14ac:dyDescent="0.3">
      <c r="A114" s="191"/>
      <c r="B114" s="88"/>
      <c r="C114" s="88" t="s">
        <v>2863</v>
      </c>
      <c r="D114" s="108">
        <v>1</v>
      </c>
      <c r="E114" s="108" t="s">
        <v>563</v>
      </c>
      <c r="F114" s="109"/>
      <c r="G114" s="109"/>
      <c r="N114" s="103"/>
    </row>
    <row r="115" spans="1:14" ht="45" x14ac:dyDescent="0.3">
      <c r="A115" s="191" t="s">
        <v>1388</v>
      </c>
      <c r="B115" s="88" t="s">
        <v>708</v>
      </c>
      <c r="C115" s="97" t="s">
        <v>2864</v>
      </c>
      <c r="D115" s="108">
        <v>1</v>
      </c>
      <c r="E115" s="108" t="s">
        <v>563</v>
      </c>
      <c r="F115" s="109"/>
      <c r="G115" s="109"/>
      <c r="N115" s="103"/>
    </row>
    <row r="116" spans="1:14" ht="30" x14ac:dyDescent="0.3">
      <c r="A116" s="191"/>
      <c r="B116" s="88"/>
      <c r="C116" s="97" t="s">
        <v>2865</v>
      </c>
      <c r="D116" s="108">
        <v>1</v>
      </c>
      <c r="E116" s="108" t="s">
        <v>563</v>
      </c>
      <c r="F116" s="97" t="s">
        <v>2866</v>
      </c>
      <c r="G116" s="109"/>
      <c r="N116" s="103"/>
    </row>
    <row r="117" spans="1:14" ht="45" x14ac:dyDescent="0.3">
      <c r="A117" s="191"/>
      <c r="B117" s="88"/>
      <c r="C117" s="97" t="s">
        <v>2867</v>
      </c>
      <c r="D117" s="108">
        <v>1</v>
      </c>
      <c r="E117" s="108" t="s">
        <v>563</v>
      </c>
      <c r="F117" s="97" t="s">
        <v>2868</v>
      </c>
      <c r="G117" s="109"/>
      <c r="N117" s="103"/>
    </row>
    <row r="118" spans="1:14" ht="45" x14ac:dyDescent="0.3">
      <c r="A118" s="191"/>
      <c r="B118" s="88"/>
      <c r="C118" s="97" t="s">
        <v>2869</v>
      </c>
      <c r="D118" s="108">
        <v>1</v>
      </c>
      <c r="E118" s="108" t="s">
        <v>563</v>
      </c>
      <c r="F118" s="97" t="s">
        <v>2870</v>
      </c>
      <c r="G118" s="109"/>
      <c r="N118" s="103"/>
    </row>
    <row r="119" spans="1:14" x14ac:dyDescent="0.3">
      <c r="A119" s="191"/>
      <c r="B119" s="88"/>
      <c r="C119" s="97" t="s">
        <v>2871</v>
      </c>
      <c r="D119" s="108">
        <v>1</v>
      </c>
      <c r="E119" s="108" t="s">
        <v>563</v>
      </c>
      <c r="F119" s="109"/>
      <c r="G119" s="109"/>
      <c r="N119" s="103"/>
    </row>
    <row r="120" spans="1:14" ht="30" x14ac:dyDescent="0.3">
      <c r="A120" s="191"/>
      <c r="B120" s="88"/>
      <c r="C120" s="97" t="s">
        <v>2872</v>
      </c>
      <c r="D120" s="108">
        <v>1</v>
      </c>
      <c r="E120" s="108" t="s">
        <v>563</v>
      </c>
      <c r="F120" s="97" t="s">
        <v>2873</v>
      </c>
      <c r="G120" s="109"/>
      <c r="N120" s="103"/>
    </row>
    <row r="121" spans="1:14" ht="30" x14ac:dyDescent="0.3">
      <c r="A121" s="191"/>
      <c r="B121" s="88"/>
      <c r="C121" s="97" t="s">
        <v>2874</v>
      </c>
      <c r="D121" s="108">
        <v>1</v>
      </c>
      <c r="E121" s="108" t="s">
        <v>563</v>
      </c>
      <c r="F121" s="109"/>
      <c r="G121" s="109"/>
      <c r="N121" s="103"/>
    </row>
    <row r="122" spans="1:14" ht="30" x14ac:dyDescent="0.3">
      <c r="A122" s="191"/>
      <c r="B122" s="88"/>
      <c r="C122" s="97" t="s">
        <v>2875</v>
      </c>
      <c r="D122" s="108">
        <v>1</v>
      </c>
      <c r="E122" s="108" t="s">
        <v>247</v>
      </c>
      <c r="F122" s="109"/>
      <c r="G122" s="109"/>
      <c r="N122" s="103"/>
    </row>
    <row r="123" spans="1:14" ht="45" x14ac:dyDescent="0.3">
      <c r="A123" s="191"/>
      <c r="B123" s="88"/>
      <c r="C123" s="97" t="s">
        <v>2876</v>
      </c>
      <c r="D123" s="108">
        <v>1</v>
      </c>
      <c r="E123" s="108" t="s">
        <v>247</v>
      </c>
      <c r="F123" s="97" t="s">
        <v>2877</v>
      </c>
      <c r="G123" s="109"/>
      <c r="N123" s="103"/>
    </row>
    <row r="124" spans="1:14" ht="30" x14ac:dyDescent="0.3">
      <c r="A124" s="191"/>
      <c r="B124" s="88"/>
      <c r="C124" s="97" t="s">
        <v>2878</v>
      </c>
      <c r="D124" s="108">
        <v>1</v>
      </c>
      <c r="E124" s="108" t="s">
        <v>247</v>
      </c>
      <c r="F124" s="97" t="s">
        <v>2879</v>
      </c>
      <c r="G124" s="109"/>
      <c r="N124" s="103"/>
    </row>
    <row r="125" spans="1:14" x14ac:dyDescent="0.3">
      <c r="A125" s="191" t="s">
        <v>84</v>
      </c>
      <c r="B125" s="766" t="s">
        <v>83</v>
      </c>
      <c r="C125" s="762"/>
      <c r="D125" s="762"/>
      <c r="E125" s="762"/>
      <c r="F125" s="762"/>
      <c r="G125" s="767"/>
      <c r="H125" s="164">
        <f>SUM(D126:D127)</f>
        <v>2</v>
      </c>
      <c r="I125" s="164">
        <f>COUNT(D126:D127)*2</f>
        <v>4</v>
      </c>
      <c r="N125" s="103"/>
    </row>
    <row r="126" spans="1:14" ht="30" x14ac:dyDescent="0.3">
      <c r="A126" s="191" t="s">
        <v>1393</v>
      </c>
      <c r="B126" s="88" t="s">
        <v>741</v>
      </c>
      <c r="C126" s="88" t="s">
        <v>2880</v>
      </c>
      <c r="D126" s="108">
        <v>1</v>
      </c>
      <c r="E126" s="120" t="s">
        <v>388</v>
      </c>
      <c r="F126" s="109" t="s">
        <v>2881</v>
      </c>
      <c r="G126" s="109"/>
      <c r="N126" s="103"/>
    </row>
    <row r="127" spans="1:14" x14ac:dyDescent="0.3">
      <c r="A127" s="191"/>
      <c r="B127" s="88"/>
      <c r="C127" s="88" t="s">
        <v>1763</v>
      </c>
      <c r="D127" s="108">
        <v>1</v>
      </c>
      <c r="E127" s="108" t="s">
        <v>388</v>
      </c>
      <c r="F127" s="109" t="s">
        <v>2881</v>
      </c>
      <c r="G127" s="109"/>
      <c r="N127" s="103"/>
    </row>
    <row r="128" spans="1:14" x14ac:dyDescent="0.3">
      <c r="A128" s="194"/>
      <c r="B128" s="763" t="s">
        <v>795</v>
      </c>
      <c r="C128" s="764"/>
      <c r="D128" s="764"/>
      <c r="E128" s="764"/>
      <c r="F128" s="764"/>
      <c r="G128" s="769"/>
      <c r="H128" s="164">
        <f t="shared" ref="H128:I128" si="2">H129+H132+H137+H144</f>
        <v>18</v>
      </c>
      <c r="I128" s="164">
        <f t="shared" si="2"/>
        <v>36</v>
      </c>
      <c r="N128" s="103"/>
    </row>
    <row r="129" spans="1:14" x14ac:dyDescent="0.3">
      <c r="A129" s="192" t="s">
        <v>108</v>
      </c>
      <c r="B129" s="766" t="s">
        <v>797</v>
      </c>
      <c r="C129" s="762"/>
      <c r="D129" s="762"/>
      <c r="E129" s="762"/>
      <c r="F129" s="762"/>
      <c r="G129" s="767"/>
      <c r="H129" s="164">
        <f>SUM(D130:D131)</f>
        <v>2</v>
      </c>
      <c r="I129" s="164">
        <f>COUNT(D130:D131)*2</f>
        <v>4</v>
      </c>
      <c r="N129" s="103"/>
    </row>
    <row r="130" spans="1:14" ht="45" x14ac:dyDescent="0.3">
      <c r="A130" s="192" t="s">
        <v>1552</v>
      </c>
      <c r="B130" s="88" t="s">
        <v>2694</v>
      </c>
      <c r="C130" s="88" t="s">
        <v>2129</v>
      </c>
      <c r="D130" s="108">
        <v>1</v>
      </c>
      <c r="E130" s="108" t="s">
        <v>388</v>
      </c>
      <c r="F130" s="97" t="s">
        <v>2695</v>
      </c>
      <c r="G130" s="110"/>
      <c r="N130" s="103"/>
    </row>
    <row r="131" spans="1:14" ht="30" x14ac:dyDescent="0.3">
      <c r="A131" s="192"/>
      <c r="B131" s="88"/>
      <c r="C131" s="88" t="s">
        <v>2882</v>
      </c>
      <c r="D131" s="108">
        <v>1</v>
      </c>
      <c r="E131" s="108" t="s">
        <v>388</v>
      </c>
      <c r="F131" s="110"/>
      <c r="G131" s="110"/>
      <c r="N131" s="103"/>
    </row>
    <row r="132" spans="1:14" x14ac:dyDescent="0.3">
      <c r="A132" s="192" t="s">
        <v>109</v>
      </c>
      <c r="B132" s="766" t="s">
        <v>811</v>
      </c>
      <c r="C132" s="762"/>
      <c r="D132" s="762"/>
      <c r="E132" s="762"/>
      <c r="F132" s="762"/>
      <c r="G132" s="767"/>
      <c r="H132" s="164">
        <f>SUM(D133:D136)</f>
        <v>4</v>
      </c>
      <c r="I132" s="164">
        <f>COUNT(D133:D136)*2</f>
        <v>8</v>
      </c>
      <c r="N132" s="103"/>
    </row>
    <row r="133" spans="1:14" ht="30" x14ac:dyDescent="0.3">
      <c r="A133" s="192" t="s">
        <v>1557</v>
      </c>
      <c r="B133" s="88" t="s">
        <v>813</v>
      </c>
      <c r="C133" s="97" t="s">
        <v>2883</v>
      </c>
      <c r="D133" s="108">
        <v>1</v>
      </c>
      <c r="E133" s="108" t="s">
        <v>218</v>
      </c>
      <c r="F133" s="97" t="s">
        <v>2884</v>
      </c>
      <c r="G133" s="110"/>
      <c r="N133" s="103"/>
    </row>
    <row r="134" spans="1:14" ht="30" x14ac:dyDescent="0.3">
      <c r="A134" s="192"/>
      <c r="B134" s="88"/>
      <c r="C134" s="97" t="s">
        <v>2885</v>
      </c>
      <c r="D134" s="108">
        <v>1</v>
      </c>
      <c r="E134" s="108" t="s">
        <v>245</v>
      </c>
      <c r="F134" s="97" t="s">
        <v>2733</v>
      </c>
      <c r="G134" s="110"/>
      <c r="N134" s="103"/>
    </row>
    <row r="135" spans="1:14" ht="30" x14ac:dyDescent="0.3">
      <c r="A135" s="192"/>
      <c r="B135" s="88"/>
      <c r="C135" s="97" t="s">
        <v>2886</v>
      </c>
      <c r="D135" s="108">
        <v>1</v>
      </c>
      <c r="E135" s="108" t="s">
        <v>245</v>
      </c>
      <c r="F135" s="97" t="s">
        <v>818</v>
      </c>
      <c r="G135" s="110"/>
      <c r="N135" s="103"/>
    </row>
    <row r="136" spans="1:14" ht="30" x14ac:dyDescent="0.3">
      <c r="A136" s="192"/>
      <c r="B136" s="88"/>
      <c r="C136" s="97" t="s">
        <v>2887</v>
      </c>
      <c r="D136" s="108">
        <v>1</v>
      </c>
      <c r="E136" s="108" t="s">
        <v>218</v>
      </c>
      <c r="F136" s="97" t="s">
        <v>822</v>
      </c>
      <c r="G136" s="110"/>
      <c r="N136" s="103"/>
    </row>
    <row r="137" spans="1:14" x14ac:dyDescent="0.3">
      <c r="A137" s="192" t="s">
        <v>111</v>
      </c>
      <c r="B137" s="766" t="s">
        <v>834</v>
      </c>
      <c r="C137" s="762"/>
      <c r="D137" s="762"/>
      <c r="E137" s="762"/>
      <c r="F137" s="762"/>
      <c r="G137" s="767"/>
      <c r="H137" s="164">
        <f>SUM(D138:D143)</f>
        <v>6</v>
      </c>
      <c r="I137" s="164">
        <f>COUNT(D138:D143)*2</f>
        <v>12</v>
      </c>
      <c r="N137" s="103"/>
    </row>
    <row r="138" spans="1:14" ht="60" x14ac:dyDescent="0.3">
      <c r="A138" s="192" t="s">
        <v>1564</v>
      </c>
      <c r="B138" s="97" t="s">
        <v>2734</v>
      </c>
      <c r="C138" s="97" t="s">
        <v>2888</v>
      </c>
      <c r="D138" s="108">
        <v>1</v>
      </c>
      <c r="E138" s="108" t="s">
        <v>245</v>
      </c>
      <c r="F138" s="110"/>
      <c r="G138" s="110"/>
      <c r="N138" s="103"/>
    </row>
    <row r="139" spans="1:14" x14ac:dyDescent="0.3">
      <c r="A139" s="192"/>
      <c r="B139" s="97"/>
      <c r="C139" s="97" t="s">
        <v>2889</v>
      </c>
      <c r="D139" s="108">
        <v>1</v>
      </c>
      <c r="E139" s="108" t="s">
        <v>245</v>
      </c>
      <c r="F139" s="110"/>
      <c r="G139" s="110"/>
      <c r="N139" s="103"/>
    </row>
    <row r="140" spans="1:14" x14ac:dyDescent="0.3">
      <c r="A140" s="192"/>
      <c r="B140" s="97"/>
      <c r="C140" s="97" t="s">
        <v>2890</v>
      </c>
      <c r="D140" s="108">
        <v>1</v>
      </c>
      <c r="E140" s="108" t="s">
        <v>245</v>
      </c>
      <c r="F140" s="110"/>
      <c r="G140" s="110"/>
      <c r="N140" s="103"/>
    </row>
    <row r="141" spans="1:14" x14ac:dyDescent="0.3">
      <c r="A141" s="192"/>
      <c r="B141" s="97"/>
      <c r="C141" s="97" t="s">
        <v>2891</v>
      </c>
      <c r="D141" s="108">
        <v>1</v>
      </c>
      <c r="E141" s="108" t="s">
        <v>245</v>
      </c>
      <c r="F141" s="110"/>
      <c r="G141" s="110"/>
      <c r="N141" s="103"/>
    </row>
    <row r="142" spans="1:14" x14ac:dyDescent="0.3">
      <c r="A142" s="192"/>
      <c r="B142" s="97"/>
      <c r="C142" s="97" t="s">
        <v>2892</v>
      </c>
      <c r="D142" s="108">
        <v>1</v>
      </c>
      <c r="E142" s="108" t="s">
        <v>245</v>
      </c>
      <c r="F142" s="110"/>
      <c r="G142" s="110"/>
      <c r="N142" s="103"/>
    </row>
    <row r="143" spans="1:14" ht="30" x14ac:dyDescent="0.3">
      <c r="A143" s="192" t="s">
        <v>1565</v>
      </c>
      <c r="B143" s="88" t="s">
        <v>2893</v>
      </c>
      <c r="C143" s="97" t="s">
        <v>2894</v>
      </c>
      <c r="D143" s="108">
        <v>1</v>
      </c>
      <c r="E143" s="108" t="s">
        <v>245</v>
      </c>
      <c r="F143" s="110"/>
      <c r="G143" s="110"/>
      <c r="N143" s="103"/>
    </row>
    <row r="144" spans="1:14" x14ac:dyDescent="0.3">
      <c r="A144" s="192" t="s">
        <v>112</v>
      </c>
      <c r="B144" s="766" t="s">
        <v>2736</v>
      </c>
      <c r="C144" s="762"/>
      <c r="D144" s="762"/>
      <c r="E144" s="762"/>
      <c r="F144" s="762"/>
      <c r="G144" s="767"/>
      <c r="H144" s="164">
        <f>SUM(D145:D150)</f>
        <v>6</v>
      </c>
      <c r="I144" s="164">
        <f>COUNT(D145:D150)*2</f>
        <v>12</v>
      </c>
      <c r="N144" s="103"/>
    </row>
    <row r="145" spans="1:14" ht="75" x14ac:dyDescent="0.3">
      <c r="A145" s="192" t="s">
        <v>1566</v>
      </c>
      <c r="B145" s="97" t="s">
        <v>2895</v>
      </c>
      <c r="C145" s="143" t="s">
        <v>2896</v>
      </c>
      <c r="D145" s="108">
        <v>1</v>
      </c>
      <c r="E145" s="108" t="s">
        <v>188</v>
      </c>
      <c r="F145" s="97" t="s">
        <v>2897</v>
      </c>
      <c r="G145" s="110"/>
      <c r="N145" s="103"/>
    </row>
    <row r="146" spans="1:14" ht="30" x14ac:dyDescent="0.3">
      <c r="A146" s="192"/>
      <c r="B146" s="97"/>
      <c r="C146" s="143" t="s">
        <v>2898</v>
      </c>
      <c r="D146" s="108">
        <v>1</v>
      </c>
      <c r="E146" s="108" t="s">
        <v>188</v>
      </c>
      <c r="F146" s="97" t="s">
        <v>2899</v>
      </c>
      <c r="G146" s="110"/>
      <c r="N146" s="103"/>
    </row>
    <row r="147" spans="1:14" x14ac:dyDescent="0.3">
      <c r="A147" s="192"/>
      <c r="B147" s="97"/>
      <c r="C147" s="143" t="s">
        <v>2900</v>
      </c>
      <c r="D147" s="108">
        <v>1</v>
      </c>
      <c r="E147" s="108" t="s">
        <v>188</v>
      </c>
      <c r="F147" s="97"/>
      <c r="G147" s="110"/>
      <c r="N147" s="103"/>
    </row>
    <row r="148" spans="1:14" x14ac:dyDescent="0.3">
      <c r="A148" s="192"/>
      <c r="B148" s="97"/>
      <c r="C148" s="143" t="s">
        <v>2901</v>
      </c>
      <c r="D148" s="108">
        <v>1</v>
      </c>
      <c r="E148" s="108" t="s">
        <v>188</v>
      </c>
      <c r="F148" s="97"/>
      <c r="G148" s="110"/>
      <c r="N148" s="103"/>
    </row>
    <row r="149" spans="1:14" x14ac:dyDescent="0.3">
      <c r="A149" s="192"/>
      <c r="B149" s="97"/>
      <c r="C149" s="97" t="s">
        <v>2902</v>
      </c>
      <c r="D149" s="108">
        <v>1</v>
      </c>
      <c r="E149" s="108" t="s">
        <v>218</v>
      </c>
      <c r="F149" s="110"/>
      <c r="G149" s="110"/>
      <c r="N149" s="103"/>
    </row>
    <row r="150" spans="1:14" x14ac:dyDescent="0.3">
      <c r="A150" s="192"/>
      <c r="B150" s="97"/>
      <c r="C150" s="97" t="s">
        <v>2903</v>
      </c>
      <c r="D150" s="108">
        <v>1</v>
      </c>
      <c r="E150" s="108" t="s">
        <v>218</v>
      </c>
      <c r="F150" s="110"/>
      <c r="G150" s="110"/>
      <c r="N150" s="103"/>
    </row>
    <row r="151" spans="1:14" x14ac:dyDescent="0.3">
      <c r="A151" s="190"/>
      <c r="B151" s="763" t="s">
        <v>1591</v>
      </c>
      <c r="C151" s="764"/>
      <c r="D151" s="764"/>
      <c r="E151" s="764"/>
      <c r="F151" s="764"/>
      <c r="G151" s="769"/>
      <c r="H151" s="164">
        <f>H152+H160+H194+H199+H204</f>
        <v>51</v>
      </c>
      <c r="I151" s="164">
        <f>I152+I160+I194+I199+I204</f>
        <v>102</v>
      </c>
      <c r="N151" s="103"/>
    </row>
    <row r="152" spans="1:14" x14ac:dyDescent="0.3">
      <c r="A152" s="191" t="s">
        <v>123</v>
      </c>
      <c r="B152" s="766" t="s">
        <v>4556</v>
      </c>
      <c r="C152" s="762"/>
      <c r="D152" s="762"/>
      <c r="E152" s="762"/>
      <c r="F152" s="762"/>
      <c r="G152" s="767"/>
      <c r="H152" s="164">
        <f>SUM(D153:D159)</f>
        <v>7</v>
      </c>
      <c r="I152" s="164">
        <f>COUNT(D153:D159)*2</f>
        <v>14</v>
      </c>
      <c r="N152" s="103"/>
    </row>
    <row r="153" spans="1:14" ht="60" x14ac:dyDescent="0.3">
      <c r="A153" s="152" t="s">
        <v>1600</v>
      </c>
      <c r="B153" s="200" t="s">
        <v>921</v>
      </c>
      <c r="C153" s="200" t="s">
        <v>922</v>
      </c>
      <c r="D153" s="108">
        <v>1</v>
      </c>
      <c r="E153" s="159" t="s">
        <v>388</v>
      </c>
      <c r="F153" s="196" t="s">
        <v>4256</v>
      </c>
      <c r="G153" s="109"/>
      <c r="N153" s="103"/>
    </row>
    <row r="154" spans="1:14" ht="45" x14ac:dyDescent="0.3">
      <c r="A154" s="155" t="s">
        <v>1601</v>
      </c>
      <c r="B154" s="99" t="s">
        <v>925</v>
      </c>
      <c r="C154" s="101" t="s">
        <v>2904</v>
      </c>
      <c r="D154" s="108">
        <v>1</v>
      </c>
      <c r="E154" s="100" t="s">
        <v>388</v>
      </c>
      <c r="F154" s="161"/>
      <c r="G154" s="109"/>
      <c r="N154" s="103"/>
    </row>
    <row r="155" spans="1:14" ht="60" x14ac:dyDescent="0.3">
      <c r="A155" s="155" t="s">
        <v>1603</v>
      </c>
      <c r="B155" s="196" t="s">
        <v>928</v>
      </c>
      <c r="C155" s="196" t="s">
        <v>4210</v>
      </c>
      <c r="D155" s="108">
        <v>1</v>
      </c>
      <c r="E155" s="159" t="s">
        <v>247</v>
      </c>
      <c r="F155" s="196" t="s">
        <v>4221</v>
      </c>
      <c r="G155" s="109"/>
      <c r="N155" s="103"/>
    </row>
    <row r="156" spans="1:14" ht="30" x14ac:dyDescent="0.3">
      <c r="A156" s="201"/>
      <c r="B156" s="101"/>
      <c r="C156" s="99" t="s">
        <v>929</v>
      </c>
      <c r="D156" s="108">
        <v>1</v>
      </c>
      <c r="E156" s="100" t="s">
        <v>388</v>
      </c>
      <c r="F156" s="99" t="s">
        <v>930</v>
      </c>
      <c r="G156" s="109"/>
      <c r="N156" s="103"/>
    </row>
    <row r="157" spans="1:14" ht="45" x14ac:dyDescent="0.3">
      <c r="A157" s="201"/>
      <c r="B157" s="101"/>
      <c r="C157" s="99" t="s">
        <v>4258</v>
      </c>
      <c r="D157" s="108">
        <v>1</v>
      </c>
      <c r="E157" s="100" t="s">
        <v>563</v>
      </c>
      <c r="F157" s="99" t="s">
        <v>4259</v>
      </c>
      <c r="G157" s="118"/>
      <c r="N157" s="103"/>
    </row>
    <row r="158" spans="1:14" ht="60" x14ac:dyDescent="0.3">
      <c r="A158" s="201" t="s">
        <v>4213</v>
      </c>
      <c r="B158" s="101" t="s">
        <v>4260</v>
      </c>
      <c r="C158" s="99" t="s">
        <v>4261</v>
      </c>
      <c r="D158" s="108">
        <v>1</v>
      </c>
      <c r="E158" s="100" t="s">
        <v>563</v>
      </c>
      <c r="F158" s="99" t="s">
        <v>4217</v>
      </c>
      <c r="G158" s="118"/>
      <c r="N158" s="103"/>
    </row>
    <row r="159" spans="1:14" ht="60" x14ac:dyDescent="0.3">
      <c r="A159" s="201" t="s">
        <v>4214</v>
      </c>
      <c r="B159" s="101" t="s">
        <v>4218</v>
      </c>
      <c r="C159" s="99" t="s">
        <v>4262</v>
      </c>
      <c r="D159" s="108">
        <v>1</v>
      </c>
      <c r="E159" s="100" t="s">
        <v>388</v>
      </c>
      <c r="F159" s="99" t="s">
        <v>4263</v>
      </c>
      <c r="G159" s="118"/>
      <c r="N159" s="103"/>
    </row>
    <row r="160" spans="1:14" x14ac:dyDescent="0.3">
      <c r="A160" s="191" t="s">
        <v>124</v>
      </c>
      <c r="B160" s="766" t="s">
        <v>4560</v>
      </c>
      <c r="C160" s="762"/>
      <c r="D160" s="762"/>
      <c r="E160" s="762"/>
      <c r="F160" s="762"/>
      <c r="G160" s="767"/>
      <c r="H160" s="164">
        <f>SUM(D161:D193)</f>
        <v>33</v>
      </c>
      <c r="I160" s="164">
        <f>COUNT(D161:D193)*2</f>
        <v>66</v>
      </c>
      <c r="N160" s="103"/>
    </row>
    <row r="161" spans="1:14" ht="45" x14ac:dyDescent="0.3">
      <c r="A161" s="191" t="s">
        <v>1604</v>
      </c>
      <c r="B161" s="97" t="s">
        <v>933</v>
      </c>
      <c r="C161" s="126" t="s">
        <v>2905</v>
      </c>
      <c r="D161" s="108">
        <v>1</v>
      </c>
      <c r="E161" s="108" t="s">
        <v>563</v>
      </c>
      <c r="F161" s="97"/>
      <c r="G161" s="109"/>
      <c r="N161" s="103"/>
    </row>
    <row r="162" spans="1:14" ht="30" x14ac:dyDescent="0.3">
      <c r="A162" s="191"/>
      <c r="B162" s="97"/>
      <c r="C162" s="88" t="s">
        <v>935</v>
      </c>
      <c r="D162" s="108">
        <v>1</v>
      </c>
      <c r="E162" s="108" t="s">
        <v>243</v>
      </c>
      <c r="F162" s="97"/>
      <c r="G162" s="109"/>
      <c r="N162" s="103"/>
    </row>
    <row r="163" spans="1:14" ht="30" x14ac:dyDescent="0.3">
      <c r="A163" s="191"/>
      <c r="B163" s="97"/>
      <c r="C163" s="126" t="s">
        <v>2906</v>
      </c>
      <c r="D163" s="108">
        <v>1</v>
      </c>
      <c r="E163" s="108" t="s">
        <v>563</v>
      </c>
      <c r="F163" s="97"/>
      <c r="G163" s="109"/>
      <c r="N163" s="103"/>
    </row>
    <row r="164" spans="1:14" ht="30" x14ac:dyDescent="0.3">
      <c r="A164" s="191"/>
      <c r="B164" s="97"/>
      <c r="C164" s="88" t="s">
        <v>935</v>
      </c>
      <c r="D164" s="108">
        <v>1</v>
      </c>
      <c r="E164" s="108" t="s">
        <v>243</v>
      </c>
      <c r="F164" s="97"/>
      <c r="G164" s="109"/>
      <c r="N164" s="103"/>
    </row>
    <row r="165" spans="1:14" ht="30" x14ac:dyDescent="0.3">
      <c r="A165" s="191"/>
      <c r="B165" s="97"/>
      <c r="C165" s="126" t="s">
        <v>2907</v>
      </c>
      <c r="D165" s="108">
        <v>1</v>
      </c>
      <c r="E165" s="108" t="s">
        <v>563</v>
      </c>
      <c r="F165" s="97"/>
      <c r="G165" s="109"/>
      <c r="N165" s="103"/>
    </row>
    <row r="166" spans="1:14" ht="30" x14ac:dyDescent="0.3">
      <c r="A166" s="191"/>
      <c r="B166" s="97"/>
      <c r="C166" s="88" t="s">
        <v>935</v>
      </c>
      <c r="D166" s="108">
        <v>1</v>
      </c>
      <c r="E166" s="108" t="s">
        <v>243</v>
      </c>
      <c r="F166" s="97"/>
      <c r="G166" s="109"/>
      <c r="N166" s="103"/>
    </row>
    <row r="167" spans="1:14" ht="60" x14ac:dyDescent="0.3">
      <c r="A167" s="191" t="s">
        <v>1605</v>
      </c>
      <c r="B167" s="97" t="s">
        <v>937</v>
      </c>
      <c r="C167" s="97" t="s">
        <v>2908</v>
      </c>
      <c r="D167" s="108">
        <v>1</v>
      </c>
      <c r="E167" s="108" t="s">
        <v>563</v>
      </c>
      <c r="F167" s="97"/>
      <c r="G167" s="109"/>
      <c r="N167" s="103"/>
    </row>
    <row r="168" spans="1:14" ht="30" x14ac:dyDescent="0.3">
      <c r="A168" s="191"/>
      <c r="B168" s="97"/>
      <c r="C168" s="97" t="s">
        <v>2909</v>
      </c>
      <c r="D168" s="108">
        <v>1</v>
      </c>
      <c r="E168" s="108" t="s">
        <v>563</v>
      </c>
      <c r="F168" s="97"/>
      <c r="G168" s="109"/>
      <c r="N168" s="103"/>
    </row>
    <row r="169" spans="1:14" ht="30" x14ac:dyDescent="0.3">
      <c r="A169" s="191"/>
      <c r="B169" s="97"/>
      <c r="C169" s="97" t="s">
        <v>2910</v>
      </c>
      <c r="D169" s="108">
        <v>1</v>
      </c>
      <c r="E169" s="108" t="s">
        <v>563</v>
      </c>
      <c r="F169" s="97"/>
      <c r="G169" s="109"/>
      <c r="N169" s="103"/>
    </row>
    <row r="170" spans="1:14" ht="30" x14ac:dyDescent="0.3">
      <c r="A170" s="191"/>
      <c r="B170" s="97"/>
      <c r="C170" s="97" t="s">
        <v>2911</v>
      </c>
      <c r="D170" s="108">
        <v>1</v>
      </c>
      <c r="E170" s="108" t="s">
        <v>563</v>
      </c>
      <c r="F170" s="97"/>
      <c r="G170" s="109"/>
      <c r="N170" s="103"/>
    </row>
    <row r="171" spans="1:14" ht="30" x14ac:dyDescent="0.3">
      <c r="A171" s="191"/>
      <c r="B171" s="97"/>
      <c r="C171" s="97" t="s">
        <v>2912</v>
      </c>
      <c r="D171" s="108">
        <v>1</v>
      </c>
      <c r="E171" s="108" t="s">
        <v>563</v>
      </c>
      <c r="F171" s="97"/>
      <c r="G171" s="109"/>
      <c r="N171" s="103"/>
    </row>
    <row r="172" spans="1:14" ht="30" x14ac:dyDescent="0.3">
      <c r="A172" s="191"/>
      <c r="B172" s="97"/>
      <c r="C172" s="97" t="s">
        <v>2913</v>
      </c>
      <c r="D172" s="108">
        <v>1</v>
      </c>
      <c r="E172" s="108" t="s">
        <v>563</v>
      </c>
      <c r="F172" s="97"/>
      <c r="G172" s="109"/>
      <c r="N172" s="103"/>
    </row>
    <row r="173" spans="1:14" ht="30" x14ac:dyDescent="0.3">
      <c r="A173" s="191"/>
      <c r="B173" s="97"/>
      <c r="C173" s="97" t="s">
        <v>2914</v>
      </c>
      <c r="D173" s="108">
        <v>1</v>
      </c>
      <c r="E173" s="108" t="s">
        <v>563</v>
      </c>
      <c r="F173" s="97"/>
      <c r="G173" s="109"/>
      <c r="N173" s="103"/>
    </row>
    <row r="174" spans="1:14" ht="30" x14ac:dyDescent="0.3">
      <c r="A174" s="191"/>
      <c r="B174" s="97"/>
      <c r="C174" s="97" t="s">
        <v>2915</v>
      </c>
      <c r="D174" s="108">
        <v>1</v>
      </c>
      <c r="E174" s="108" t="s">
        <v>563</v>
      </c>
      <c r="F174" s="97"/>
      <c r="G174" s="109"/>
      <c r="N174" s="103"/>
    </row>
    <row r="175" spans="1:14" ht="30" x14ac:dyDescent="0.3">
      <c r="A175" s="191"/>
      <c r="B175" s="97"/>
      <c r="C175" s="97" t="s">
        <v>2916</v>
      </c>
      <c r="D175" s="108">
        <v>1</v>
      </c>
      <c r="E175" s="108" t="s">
        <v>563</v>
      </c>
      <c r="F175" s="97"/>
      <c r="G175" s="109"/>
      <c r="N175" s="103"/>
    </row>
    <row r="176" spans="1:14" ht="30" x14ac:dyDescent="0.3">
      <c r="A176" s="191"/>
      <c r="B176" s="97"/>
      <c r="C176" s="97" t="s">
        <v>2917</v>
      </c>
      <c r="D176" s="108">
        <v>1</v>
      </c>
      <c r="E176" s="108" t="s">
        <v>563</v>
      </c>
      <c r="F176" s="97"/>
      <c r="G176" s="109"/>
      <c r="N176" s="103"/>
    </row>
    <row r="177" spans="1:14" ht="30" x14ac:dyDescent="0.3">
      <c r="A177" s="191"/>
      <c r="B177" s="97"/>
      <c r="C177" s="97" t="s">
        <v>2918</v>
      </c>
      <c r="D177" s="108">
        <v>1</v>
      </c>
      <c r="E177" s="108" t="s">
        <v>563</v>
      </c>
      <c r="F177" s="97"/>
      <c r="G177" s="109"/>
      <c r="N177" s="103"/>
    </row>
    <row r="178" spans="1:14" ht="30" x14ac:dyDescent="0.3">
      <c r="A178" s="191"/>
      <c r="B178" s="97"/>
      <c r="C178" s="97" t="s">
        <v>2919</v>
      </c>
      <c r="D178" s="108">
        <v>1</v>
      </c>
      <c r="E178" s="108" t="s">
        <v>563</v>
      </c>
      <c r="F178" s="97"/>
      <c r="G178" s="109"/>
      <c r="N178" s="103"/>
    </row>
    <row r="179" spans="1:14" ht="30" x14ac:dyDescent="0.3">
      <c r="A179" s="191"/>
      <c r="B179" s="97"/>
      <c r="C179" s="97" t="s">
        <v>2920</v>
      </c>
      <c r="D179" s="108">
        <v>1</v>
      </c>
      <c r="E179" s="108" t="s">
        <v>563</v>
      </c>
      <c r="F179" s="97"/>
      <c r="G179" s="109"/>
      <c r="N179" s="103"/>
    </row>
    <row r="180" spans="1:14" ht="30" x14ac:dyDescent="0.3">
      <c r="A180" s="191"/>
      <c r="B180" s="97"/>
      <c r="C180" s="97" t="s">
        <v>2921</v>
      </c>
      <c r="D180" s="108">
        <v>1</v>
      </c>
      <c r="E180" s="108" t="s">
        <v>563</v>
      </c>
      <c r="F180" s="97"/>
      <c r="G180" s="109"/>
      <c r="N180" s="103"/>
    </row>
    <row r="181" spans="1:14" ht="30" x14ac:dyDescent="0.3">
      <c r="A181" s="191"/>
      <c r="B181" s="97"/>
      <c r="C181" s="97" t="s">
        <v>2922</v>
      </c>
      <c r="D181" s="108">
        <v>1</v>
      </c>
      <c r="E181" s="108" t="s">
        <v>563</v>
      </c>
      <c r="F181" s="97"/>
      <c r="G181" s="109"/>
      <c r="N181" s="103"/>
    </row>
    <row r="182" spans="1:14" ht="45" x14ac:dyDescent="0.3">
      <c r="A182" s="191"/>
      <c r="B182" s="97"/>
      <c r="C182" s="97" t="s">
        <v>2923</v>
      </c>
      <c r="D182" s="108">
        <v>1</v>
      </c>
      <c r="E182" s="108" t="s">
        <v>563</v>
      </c>
      <c r="F182" s="97"/>
      <c r="G182" s="109"/>
      <c r="N182" s="103"/>
    </row>
    <row r="183" spans="1:14" ht="30" x14ac:dyDescent="0.3">
      <c r="A183" s="191"/>
      <c r="B183" s="97"/>
      <c r="C183" s="97" t="s">
        <v>2924</v>
      </c>
      <c r="D183" s="108">
        <v>1</v>
      </c>
      <c r="E183" s="108" t="s">
        <v>563</v>
      </c>
      <c r="F183" s="97"/>
      <c r="G183" s="109"/>
      <c r="N183" s="103"/>
    </row>
    <row r="184" spans="1:14" ht="30" x14ac:dyDescent="0.3">
      <c r="A184" s="191"/>
      <c r="B184" s="97"/>
      <c r="C184" s="97" t="s">
        <v>2925</v>
      </c>
      <c r="D184" s="108">
        <v>1</v>
      </c>
      <c r="E184" s="108" t="s">
        <v>563</v>
      </c>
      <c r="F184" s="97"/>
      <c r="G184" s="109"/>
      <c r="N184" s="103"/>
    </row>
    <row r="185" spans="1:14" ht="30" x14ac:dyDescent="0.3">
      <c r="A185" s="191"/>
      <c r="B185" s="97"/>
      <c r="C185" s="97" t="s">
        <v>2926</v>
      </c>
      <c r="D185" s="108">
        <v>1</v>
      </c>
      <c r="E185" s="108" t="s">
        <v>563</v>
      </c>
      <c r="F185" s="97"/>
      <c r="G185" s="109"/>
      <c r="N185" s="103"/>
    </row>
    <row r="186" spans="1:14" ht="30" x14ac:dyDescent="0.3">
      <c r="A186" s="191"/>
      <c r="B186" s="97"/>
      <c r="C186" s="97" t="s">
        <v>2927</v>
      </c>
      <c r="D186" s="108">
        <v>1</v>
      </c>
      <c r="E186" s="108" t="s">
        <v>563</v>
      </c>
      <c r="F186" s="97"/>
      <c r="G186" s="109"/>
      <c r="N186" s="103"/>
    </row>
    <row r="187" spans="1:14" ht="30" x14ac:dyDescent="0.3">
      <c r="A187" s="191"/>
      <c r="B187" s="97"/>
      <c r="C187" s="97" t="s">
        <v>2928</v>
      </c>
      <c r="D187" s="108">
        <v>1</v>
      </c>
      <c r="E187" s="108" t="s">
        <v>563</v>
      </c>
      <c r="F187" s="97"/>
      <c r="G187" s="109"/>
      <c r="N187" s="103"/>
    </row>
    <row r="188" spans="1:14" ht="30" x14ac:dyDescent="0.3">
      <c r="A188" s="191"/>
      <c r="B188" s="97"/>
      <c r="C188" s="97" t="s">
        <v>2929</v>
      </c>
      <c r="D188" s="108">
        <v>1</v>
      </c>
      <c r="E188" s="108" t="s">
        <v>563</v>
      </c>
      <c r="F188" s="97"/>
      <c r="G188" s="109"/>
      <c r="N188" s="103"/>
    </row>
    <row r="189" spans="1:14" ht="45" x14ac:dyDescent="0.3">
      <c r="A189" s="191" t="s">
        <v>1617</v>
      </c>
      <c r="B189" s="97" t="s">
        <v>951</v>
      </c>
      <c r="C189" s="97" t="s">
        <v>2930</v>
      </c>
      <c r="D189" s="108">
        <v>1</v>
      </c>
      <c r="E189" s="108" t="s">
        <v>388</v>
      </c>
      <c r="F189" s="110"/>
      <c r="G189" s="109"/>
      <c r="N189" s="103"/>
    </row>
    <row r="190" spans="1:14" ht="30" x14ac:dyDescent="0.3">
      <c r="A190" s="191" t="s">
        <v>1619</v>
      </c>
      <c r="B190" s="97" t="s">
        <v>954</v>
      </c>
      <c r="C190" s="97" t="s">
        <v>2931</v>
      </c>
      <c r="D190" s="108">
        <v>1</v>
      </c>
      <c r="E190" s="108" t="s">
        <v>218</v>
      </c>
      <c r="F190" s="97"/>
      <c r="G190" s="109"/>
      <c r="N190" s="103"/>
    </row>
    <row r="191" spans="1:14" ht="30" x14ac:dyDescent="0.3">
      <c r="A191" s="191"/>
      <c r="B191" s="117"/>
      <c r="C191" s="97" t="s">
        <v>2932</v>
      </c>
      <c r="D191" s="108">
        <v>1</v>
      </c>
      <c r="E191" s="108" t="s">
        <v>218</v>
      </c>
      <c r="F191" s="97"/>
      <c r="G191" s="112"/>
      <c r="N191" s="103"/>
    </row>
    <row r="192" spans="1:14" ht="30" x14ac:dyDescent="0.3">
      <c r="A192" s="191"/>
      <c r="B192" s="97"/>
      <c r="C192" s="97" t="s">
        <v>2933</v>
      </c>
      <c r="D192" s="108">
        <v>1</v>
      </c>
      <c r="E192" s="108" t="s">
        <v>218</v>
      </c>
      <c r="F192" s="97"/>
      <c r="G192" s="112"/>
      <c r="N192" s="103"/>
    </row>
    <row r="193" spans="1:14" x14ac:dyDescent="0.3">
      <c r="A193" s="191"/>
      <c r="B193" s="97"/>
      <c r="C193" s="97" t="s">
        <v>2934</v>
      </c>
      <c r="D193" s="120">
        <v>1</v>
      </c>
      <c r="E193" s="108" t="s">
        <v>218</v>
      </c>
      <c r="F193" s="97"/>
      <c r="G193" s="112"/>
      <c r="N193" s="103"/>
    </row>
    <row r="194" spans="1:14" x14ac:dyDescent="0.3">
      <c r="A194" s="411" t="s">
        <v>126</v>
      </c>
      <c r="B194" s="678" t="s">
        <v>4446</v>
      </c>
      <c r="C194" s="679"/>
      <c r="D194" s="679"/>
      <c r="E194" s="679"/>
      <c r="F194" s="679"/>
      <c r="G194" s="680"/>
      <c r="H194" s="164">
        <f>SUM(D195:D198)</f>
        <v>4</v>
      </c>
      <c r="I194" s="164">
        <f>COUNT(D195:D198)*2</f>
        <v>8</v>
      </c>
      <c r="N194" s="103"/>
    </row>
    <row r="195" spans="1:14" ht="43.5" x14ac:dyDescent="0.3">
      <c r="A195" s="412" t="s">
        <v>3992</v>
      </c>
      <c r="B195" s="413" t="s">
        <v>1622</v>
      </c>
      <c r="C195" s="414" t="s">
        <v>1623</v>
      </c>
      <c r="D195" s="415">
        <v>1</v>
      </c>
      <c r="E195" s="415" t="s">
        <v>247</v>
      </c>
      <c r="F195" s="414" t="s">
        <v>4450</v>
      </c>
      <c r="G195" s="416"/>
      <c r="N195" s="103"/>
    </row>
    <row r="196" spans="1:14" ht="46.5" x14ac:dyDescent="0.3">
      <c r="A196" s="412" t="s">
        <v>1633</v>
      </c>
      <c r="B196" s="419" t="s">
        <v>1627</v>
      </c>
      <c r="C196" s="420" t="s">
        <v>1628</v>
      </c>
      <c r="D196" s="415">
        <v>1</v>
      </c>
      <c r="E196" s="415" t="s">
        <v>247</v>
      </c>
      <c r="F196" s="414" t="s">
        <v>4447</v>
      </c>
      <c r="G196" s="416"/>
      <c r="N196" s="103"/>
    </row>
    <row r="197" spans="1:14" ht="46.5" x14ac:dyDescent="0.3">
      <c r="A197" s="412" t="s">
        <v>957</v>
      </c>
      <c r="B197" s="413" t="s">
        <v>1629</v>
      </c>
      <c r="C197" s="414" t="s">
        <v>1630</v>
      </c>
      <c r="D197" s="415">
        <v>1</v>
      </c>
      <c r="E197" s="415" t="s">
        <v>247</v>
      </c>
      <c r="F197" s="414" t="s">
        <v>4448</v>
      </c>
      <c r="G197" s="416"/>
      <c r="N197" s="103"/>
    </row>
    <row r="198" spans="1:14" ht="46.5" x14ac:dyDescent="0.3">
      <c r="A198" s="412" t="s">
        <v>3993</v>
      </c>
      <c r="B198" s="413" t="s">
        <v>4457</v>
      </c>
      <c r="C198" s="414" t="s">
        <v>1631</v>
      </c>
      <c r="D198" s="415">
        <v>1</v>
      </c>
      <c r="E198" s="415" t="s">
        <v>247</v>
      </c>
      <c r="F198" s="414" t="s">
        <v>4449</v>
      </c>
      <c r="G198" s="416"/>
      <c r="N198" s="103"/>
    </row>
    <row r="199" spans="1:14" x14ac:dyDescent="0.3">
      <c r="A199" s="412" t="s">
        <v>1634</v>
      </c>
      <c r="B199" s="661" t="s">
        <v>3994</v>
      </c>
      <c r="C199" s="662"/>
      <c r="D199" s="662"/>
      <c r="E199" s="662"/>
      <c r="F199" s="662"/>
      <c r="G199" s="663"/>
      <c r="H199" s="164">
        <f>SUM(D200:D203)</f>
        <v>4</v>
      </c>
      <c r="I199" s="164">
        <f>COUNT(D200:D203)*2</f>
        <v>8</v>
      </c>
      <c r="N199" s="103"/>
    </row>
    <row r="200" spans="1:14" ht="75" x14ac:dyDescent="0.3">
      <c r="A200" s="495" t="s">
        <v>4458</v>
      </c>
      <c r="B200" s="99" t="s">
        <v>4128</v>
      </c>
      <c r="C200" s="99" t="s">
        <v>3996</v>
      </c>
      <c r="D200" s="108">
        <v>1</v>
      </c>
      <c r="E200" s="100" t="s">
        <v>388</v>
      </c>
      <c r="F200" s="202" t="s">
        <v>4129</v>
      </c>
      <c r="G200" s="161"/>
      <c r="N200" s="103"/>
    </row>
    <row r="201" spans="1:14" ht="60" x14ac:dyDescent="0.3">
      <c r="A201" s="495" t="s">
        <v>4459</v>
      </c>
      <c r="B201" s="99" t="s">
        <v>3998</v>
      </c>
      <c r="C201" s="99" t="s">
        <v>3999</v>
      </c>
      <c r="D201" s="108">
        <v>1</v>
      </c>
      <c r="E201" s="100" t="s">
        <v>388</v>
      </c>
      <c r="F201" s="202" t="s">
        <v>4000</v>
      </c>
      <c r="G201" s="161"/>
      <c r="N201" s="103"/>
    </row>
    <row r="202" spans="1:14" ht="75" x14ac:dyDescent="0.3">
      <c r="A202" s="387" t="s">
        <v>4467</v>
      </c>
      <c r="B202" s="99" t="s">
        <v>4130</v>
      </c>
      <c r="C202" s="99" t="s">
        <v>4131</v>
      </c>
      <c r="D202" s="108">
        <v>1</v>
      </c>
      <c r="E202" s="100" t="s">
        <v>388</v>
      </c>
      <c r="F202" s="202" t="s">
        <v>4132</v>
      </c>
      <c r="G202" s="161"/>
      <c r="N202" s="103"/>
    </row>
    <row r="203" spans="1:14" ht="75" x14ac:dyDescent="0.3">
      <c r="A203" s="387" t="s">
        <v>4460</v>
      </c>
      <c r="B203" s="99" t="s">
        <v>4133</v>
      </c>
      <c r="C203" s="99" t="s">
        <v>4134</v>
      </c>
      <c r="D203" s="108">
        <v>1</v>
      </c>
      <c r="E203" s="100" t="s">
        <v>388</v>
      </c>
      <c r="F203" s="202" t="s">
        <v>4264</v>
      </c>
      <c r="G203" s="161"/>
      <c r="N203" s="103"/>
    </row>
    <row r="204" spans="1:14" x14ac:dyDescent="0.3">
      <c r="A204" s="168" t="s">
        <v>4001</v>
      </c>
      <c r="B204" s="766" t="s">
        <v>1635</v>
      </c>
      <c r="C204" s="762"/>
      <c r="D204" s="762"/>
      <c r="E204" s="762"/>
      <c r="F204" s="762"/>
      <c r="G204" s="767"/>
      <c r="H204" s="164">
        <f>SUM(D205:D207)</f>
        <v>3</v>
      </c>
      <c r="I204" s="164">
        <f>COUNT(D205:D207)*2</f>
        <v>6</v>
      </c>
      <c r="N204" s="103"/>
    </row>
    <row r="205" spans="1:14" ht="45" x14ac:dyDescent="0.3">
      <c r="A205" s="168" t="s">
        <v>4002</v>
      </c>
      <c r="B205" s="97" t="s">
        <v>1637</v>
      </c>
      <c r="C205" s="109" t="s">
        <v>1638</v>
      </c>
      <c r="D205" s="108">
        <v>1</v>
      </c>
      <c r="E205" s="108" t="s">
        <v>388</v>
      </c>
      <c r="F205" s="109"/>
      <c r="G205" s="109"/>
      <c r="N205" s="103"/>
    </row>
    <row r="206" spans="1:14" x14ac:dyDescent="0.3">
      <c r="A206" s="168"/>
      <c r="B206" s="97"/>
      <c r="C206" s="188" t="s">
        <v>1639</v>
      </c>
      <c r="D206" s="108">
        <v>1</v>
      </c>
      <c r="E206" s="108" t="s">
        <v>188</v>
      </c>
      <c r="F206" s="109"/>
      <c r="G206" s="109"/>
      <c r="N206" s="103"/>
    </row>
    <row r="207" spans="1:14" ht="30" x14ac:dyDescent="0.3">
      <c r="A207" s="168" t="s">
        <v>4006</v>
      </c>
      <c r="B207" s="97" t="s">
        <v>1643</v>
      </c>
      <c r="C207" s="109" t="s">
        <v>1644</v>
      </c>
      <c r="D207" s="108">
        <v>1</v>
      </c>
      <c r="E207" s="108" t="s">
        <v>388</v>
      </c>
      <c r="F207" s="109"/>
      <c r="G207" s="109"/>
      <c r="N207" s="103"/>
    </row>
    <row r="208" spans="1:14" x14ac:dyDescent="0.3">
      <c r="A208" s="191"/>
      <c r="B208" s="763" t="s">
        <v>958</v>
      </c>
      <c r="C208" s="764"/>
      <c r="D208" s="764"/>
      <c r="E208" s="764"/>
      <c r="F208" s="764"/>
      <c r="G208" s="769"/>
      <c r="H208" s="164">
        <f t="shared" ref="H208:I208" si="3">H209+H214+H219+H222</f>
        <v>14</v>
      </c>
      <c r="I208" s="164">
        <f t="shared" si="3"/>
        <v>28</v>
      </c>
      <c r="N208" s="103"/>
    </row>
    <row r="209" spans="1:14" x14ac:dyDescent="0.3">
      <c r="A209" s="191" t="s">
        <v>129</v>
      </c>
      <c r="B209" s="766" t="s">
        <v>130</v>
      </c>
      <c r="C209" s="762"/>
      <c r="D209" s="762"/>
      <c r="E209" s="762"/>
      <c r="F209" s="762"/>
      <c r="G209" s="767"/>
      <c r="H209" s="164">
        <f>SUM(D210:D213)</f>
        <v>4</v>
      </c>
      <c r="I209" s="164">
        <f>COUNT(D210:D213)*2</f>
        <v>8</v>
      </c>
      <c r="N209" s="103"/>
    </row>
    <row r="210" spans="1:14" ht="45" x14ac:dyDescent="0.3">
      <c r="A210" s="191" t="s">
        <v>1646</v>
      </c>
      <c r="B210" s="88" t="s">
        <v>961</v>
      </c>
      <c r="C210" s="97" t="s">
        <v>2935</v>
      </c>
      <c r="D210" s="108">
        <v>1</v>
      </c>
      <c r="E210" s="108" t="s">
        <v>563</v>
      </c>
      <c r="F210" s="110"/>
      <c r="G210" s="110"/>
      <c r="N210" s="103"/>
    </row>
    <row r="211" spans="1:14" x14ac:dyDescent="0.3">
      <c r="A211" s="191"/>
      <c r="B211" s="88"/>
      <c r="C211" s="97" t="s">
        <v>2936</v>
      </c>
      <c r="D211" s="108">
        <v>1</v>
      </c>
      <c r="E211" s="108" t="s">
        <v>563</v>
      </c>
      <c r="F211" s="110"/>
      <c r="G211" s="110"/>
      <c r="N211" s="103"/>
    </row>
    <row r="212" spans="1:14" ht="30" x14ac:dyDescent="0.3">
      <c r="A212" s="191"/>
      <c r="B212" s="88"/>
      <c r="C212" s="110" t="s">
        <v>2937</v>
      </c>
      <c r="D212" s="108">
        <v>1</v>
      </c>
      <c r="E212" s="108" t="s">
        <v>563</v>
      </c>
      <c r="F212" s="97" t="s">
        <v>2938</v>
      </c>
      <c r="G212" s="110"/>
      <c r="N212" s="103"/>
    </row>
    <row r="213" spans="1:14" ht="30" x14ac:dyDescent="0.3">
      <c r="A213" s="191"/>
      <c r="B213" s="88"/>
      <c r="C213" s="110" t="s">
        <v>2939</v>
      </c>
      <c r="D213" s="108">
        <v>1</v>
      </c>
      <c r="E213" s="108" t="s">
        <v>563</v>
      </c>
      <c r="F213" s="97" t="s">
        <v>2940</v>
      </c>
      <c r="G213" s="110"/>
      <c r="N213" s="103"/>
    </row>
    <row r="214" spans="1:14" x14ac:dyDescent="0.3">
      <c r="A214" s="191" t="s">
        <v>131</v>
      </c>
      <c r="B214" s="766" t="s">
        <v>972</v>
      </c>
      <c r="C214" s="762"/>
      <c r="D214" s="762"/>
      <c r="E214" s="762"/>
      <c r="F214" s="762"/>
      <c r="G214" s="767"/>
      <c r="H214" s="164">
        <f>SUM(D215:D218)</f>
        <v>4</v>
      </c>
      <c r="I214" s="164">
        <f>COUNT(D215:D218)*2</f>
        <v>8</v>
      </c>
      <c r="N214" s="103"/>
    </row>
    <row r="215" spans="1:14" ht="30" x14ac:dyDescent="0.3">
      <c r="A215" s="191" t="s">
        <v>1657</v>
      </c>
      <c r="B215" s="88" t="s">
        <v>974</v>
      </c>
      <c r="C215" s="97" t="s">
        <v>2941</v>
      </c>
      <c r="D215" s="108">
        <v>1</v>
      </c>
      <c r="E215" s="108" t="s">
        <v>563</v>
      </c>
      <c r="F215" s="110"/>
      <c r="G215" s="110"/>
      <c r="N215" s="103"/>
    </row>
    <row r="216" spans="1:14" x14ac:dyDescent="0.3">
      <c r="A216" s="191"/>
      <c r="B216" s="88"/>
      <c r="C216" s="97" t="s">
        <v>2942</v>
      </c>
      <c r="D216" s="108">
        <v>1</v>
      </c>
      <c r="E216" s="108" t="s">
        <v>563</v>
      </c>
      <c r="F216" s="110"/>
      <c r="G216" s="110"/>
      <c r="N216" s="103"/>
    </row>
    <row r="217" spans="1:14" ht="30" x14ac:dyDescent="0.3">
      <c r="A217" s="191"/>
      <c r="B217" s="88"/>
      <c r="C217" s="97" t="s">
        <v>2943</v>
      </c>
      <c r="D217" s="108">
        <v>1</v>
      </c>
      <c r="E217" s="108" t="s">
        <v>563</v>
      </c>
      <c r="F217" s="97" t="s">
        <v>2944</v>
      </c>
      <c r="G217" s="110"/>
      <c r="N217" s="103"/>
    </row>
    <row r="218" spans="1:14" ht="60" x14ac:dyDescent="0.3">
      <c r="A218" s="191"/>
      <c r="B218" s="88"/>
      <c r="C218" s="97" t="s">
        <v>2945</v>
      </c>
      <c r="D218" s="108">
        <v>1</v>
      </c>
      <c r="E218" s="108" t="s">
        <v>563</v>
      </c>
      <c r="F218" s="97" t="s">
        <v>2946</v>
      </c>
      <c r="G218" s="110"/>
      <c r="N218" s="103"/>
    </row>
    <row r="219" spans="1:14" x14ac:dyDescent="0.3">
      <c r="A219" s="191" t="s">
        <v>133</v>
      </c>
      <c r="B219" s="766" t="s">
        <v>983</v>
      </c>
      <c r="C219" s="762"/>
      <c r="D219" s="762"/>
      <c r="E219" s="762"/>
      <c r="F219" s="762"/>
      <c r="G219" s="767"/>
      <c r="H219" s="164">
        <f>SUM(D220:D221)</f>
        <v>2</v>
      </c>
      <c r="I219" s="164">
        <f>COUNT(D220:D221)*2</f>
        <v>4</v>
      </c>
      <c r="N219" s="103"/>
    </row>
    <row r="220" spans="1:14" ht="45" x14ac:dyDescent="0.3">
      <c r="A220" s="191" t="s">
        <v>1659</v>
      </c>
      <c r="B220" s="88" t="s">
        <v>985</v>
      </c>
      <c r="C220" s="110" t="s">
        <v>2947</v>
      </c>
      <c r="D220" s="108">
        <v>1</v>
      </c>
      <c r="E220" s="108" t="s">
        <v>563</v>
      </c>
      <c r="F220" s="110"/>
      <c r="G220" s="110"/>
      <c r="N220" s="103"/>
    </row>
    <row r="221" spans="1:14" x14ac:dyDescent="0.3">
      <c r="A221" s="191"/>
      <c r="B221" s="88"/>
      <c r="C221" s="110" t="s">
        <v>2948</v>
      </c>
      <c r="D221" s="108">
        <v>1</v>
      </c>
      <c r="E221" s="108" t="s">
        <v>563</v>
      </c>
      <c r="F221" s="110"/>
      <c r="G221" s="110"/>
      <c r="N221" s="103"/>
    </row>
    <row r="222" spans="1:14" x14ac:dyDescent="0.3">
      <c r="A222" s="191" t="s">
        <v>135</v>
      </c>
      <c r="B222" s="766" t="s">
        <v>990</v>
      </c>
      <c r="C222" s="762"/>
      <c r="D222" s="762"/>
      <c r="E222" s="762"/>
      <c r="F222" s="762"/>
      <c r="G222" s="767"/>
      <c r="H222" s="164">
        <f>SUM(D223:D226)</f>
        <v>4</v>
      </c>
      <c r="I222" s="164">
        <f>COUNT(D223:D226)*2</f>
        <v>8</v>
      </c>
      <c r="N222" s="103"/>
    </row>
    <row r="223" spans="1:14" ht="45" x14ac:dyDescent="0.3">
      <c r="A223" s="191" t="s">
        <v>1667</v>
      </c>
      <c r="B223" s="88" t="s">
        <v>992</v>
      </c>
      <c r="C223" s="97" t="s">
        <v>2949</v>
      </c>
      <c r="D223" s="108">
        <v>1</v>
      </c>
      <c r="E223" s="108" t="s">
        <v>563</v>
      </c>
      <c r="F223" s="110"/>
      <c r="G223" s="110"/>
      <c r="N223" s="103"/>
    </row>
    <row r="224" spans="1:14" x14ac:dyDescent="0.3">
      <c r="A224" s="191"/>
      <c r="B224" s="88"/>
      <c r="C224" s="97" t="s">
        <v>2950</v>
      </c>
      <c r="D224" s="108">
        <v>1</v>
      </c>
      <c r="E224" s="108" t="s">
        <v>563</v>
      </c>
      <c r="F224" s="110"/>
      <c r="G224" s="110"/>
      <c r="N224" s="103"/>
    </row>
    <row r="225" spans="1:14" x14ac:dyDescent="0.3">
      <c r="A225" s="191"/>
      <c r="B225" s="88"/>
      <c r="C225" s="97" t="s">
        <v>2951</v>
      </c>
      <c r="D225" s="108">
        <v>1</v>
      </c>
      <c r="E225" s="108" t="s">
        <v>563</v>
      </c>
      <c r="F225" s="110"/>
      <c r="G225" s="110"/>
      <c r="N225" s="103"/>
    </row>
    <row r="226" spans="1:14" x14ac:dyDescent="0.3">
      <c r="A226" s="191"/>
      <c r="B226" s="88"/>
      <c r="C226" s="97" t="s">
        <v>2952</v>
      </c>
      <c r="D226" s="108">
        <v>1</v>
      </c>
      <c r="E226" s="108" t="s">
        <v>563</v>
      </c>
      <c r="F226" s="110"/>
      <c r="G226" s="110"/>
      <c r="N226" s="103"/>
    </row>
    <row r="227" spans="1:14" x14ac:dyDescent="0.3">
      <c r="A227" s="131"/>
      <c r="B227" s="117"/>
      <c r="C227" s="117"/>
      <c r="D227" s="120"/>
      <c r="E227" s="120"/>
      <c r="F227" s="117"/>
      <c r="G227" s="117"/>
    </row>
    <row r="228" spans="1:14" x14ac:dyDescent="0.3">
      <c r="A228" s="131"/>
      <c r="B228" s="117"/>
      <c r="C228" s="117"/>
      <c r="D228" s="120"/>
      <c r="E228" s="120"/>
      <c r="F228" s="117"/>
      <c r="G228" s="117"/>
    </row>
    <row r="229" spans="1:14" x14ac:dyDescent="0.3">
      <c r="A229" s="770" t="s">
        <v>2953</v>
      </c>
      <c r="B229" s="762"/>
      <c r="C229" s="767"/>
      <c r="D229" s="120"/>
      <c r="E229" s="120"/>
      <c r="F229" s="117"/>
      <c r="G229" s="117"/>
    </row>
    <row r="230" spans="1:14" x14ac:dyDescent="0.3">
      <c r="A230" s="195"/>
      <c r="B230" s="128" t="s">
        <v>2954</v>
      </c>
      <c r="C230" s="351">
        <f>D257</f>
        <v>0.5</v>
      </c>
      <c r="D230" s="120"/>
      <c r="E230" s="120"/>
      <c r="F230" s="117"/>
      <c r="G230" s="117"/>
    </row>
    <row r="231" spans="1:14" x14ac:dyDescent="0.3">
      <c r="A231" s="195"/>
      <c r="B231" s="799" t="s">
        <v>999</v>
      </c>
      <c r="C231" s="767"/>
      <c r="D231" s="120"/>
      <c r="E231" s="120"/>
      <c r="F231" s="117"/>
      <c r="G231" s="117"/>
    </row>
    <row r="232" spans="1:14" x14ac:dyDescent="0.3">
      <c r="A232" s="191" t="s">
        <v>1000</v>
      </c>
      <c r="B232" s="88" t="s">
        <v>1001</v>
      </c>
      <c r="C232" s="348">
        <f t="shared" ref="C232:C239" si="4">D249</f>
        <v>0.5</v>
      </c>
      <c r="D232" s="120"/>
      <c r="E232" s="120"/>
      <c r="F232" s="117"/>
      <c r="G232" s="117"/>
    </row>
    <row r="233" spans="1:14" x14ac:dyDescent="0.3">
      <c r="A233" s="191" t="s">
        <v>1002</v>
      </c>
      <c r="B233" s="88" t="s">
        <v>1003</v>
      </c>
      <c r="C233" s="348">
        <f t="shared" si="4"/>
        <v>0.5</v>
      </c>
      <c r="D233" s="120"/>
      <c r="E233" s="120"/>
      <c r="F233" s="117"/>
      <c r="G233" s="117"/>
    </row>
    <row r="234" spans="1:14" x14ac:dyDescent="0.3">
      <c r="A234" s="191" t="s">
        <v>1004</v>
      </c>
      <c r="B234" s="88" t="s">
        <v>1005</v>
      </c>
      <c r="C234" s="348">
        <f t="shared" si="4"/>
        <v>0.5</v>
      </c>
      <c r="D234" s="120"/>
      <c r="E234" s="120"/>
      <c r="F234" s="117"/>
      <c r="G234" s="117"/>
    </row>
    <row r="235" spans="1:14" x14ac:dyDescent="0.3">
      <c r="A235" s="191" t="s">
        <v>1006</v>
      </c>
      <c r="B235" s="88" t="s">
        <v>1007</v>
      </c>
      <c r="C235" s="348">
        <f t="shared" si="4"/>
        <v>0.5</v>
      </c>
      <c r="D235" s="120"/>
      <c r="E235" s="120"/>
      <c r="F235" s="117"/>
      <c r="G235" s="117"/>
    </row>
    <row r="236" spans="1:14" x14ac:dyDescent="0.3">
      <c r="A236" s="191" t="s">
        <v>1008</v>
      </c>
      <c r="B236" s="88" t="s">
        <v>1009</v>
      </c>
      <c r="C236" s="348">
        <f t="shared" si="4"/>
        <v>0.5</v>
      </c>
      <c r="D236" s="120"/>
      <c r="E236" s="120"/>
      <c r="F236" s="117"/>
      <c r="G236" s="117"/>
    </row>
    <row r="237" spans="1:14" x14ac:dyDescent="0.3">
      <c r="A237" s="191" t="s">
        <v>1010</v>
      </c>
      <c r="B237" s="88" t="s">
        <v>12</v>
      </c>
      <c r="C237" s="348">
        <f t="shared" si="4"/>
        <v>0.5</v>
      </c>
      <c r="D237" s="120"/>
      <c r="E237" s="120"/>
      <c r="F237" s="117"/>
      <c r="G237" s="117"/>
    </row>
    <row r="238" spans="1:14" x14ac:dyDescent="0.3">
      <c r="A238" s="191" t="s">
        <v>1011</v>
      </c>
      <c r="B238" s="88" t="s">
        <v>1012</v>
      </c>
      <c r="C238" s="348">
        <f t="shared" si="4"/>
        <v>0.5</v>
      </c>
      <c r="D238" s="120"/>
      <c r="E238" s="120"/>
      <c r="F238" s="117"/>
      <c r="G238" s="117"/>
    </row>
    <row r="239" spans="1:14" x14ac:dyDescent="0.3">
      <c r="A239" s="191" t="s">
        <v>1013</v>
      </c>
      <c r="B239" s="88" t="s">
        <v>1014</v>
      </c>
      <c r="C239" s="348">
        <f t="shared" si="4"/>
        <v>0.5</v>
      </c>
      <c r="D239" s="120"/>
      <c r="E239" s="120"/>
      <c r="F239" s="117"/>
      <c r="G239" s="117"/>
    </row>
    <row r="240" spans="1:14" x14ac:dyDescent="0.3">
      <c r="A240" s="130"/>
      <c r="B240" s="126"/>
      <c r="C240" s="189"/>
      <c r="D240" s="120"/>
      <c r="E240" s="120"/>
      <c r="F240" s="117"/>
      <c r="G240" s="117"/>
    </row>
    <row r="241" spans="1:13" s="164" customFormat="1" x14ac:dyDescent="0.3">
      <c r="A241" s="204"/>
      <c r="B241" s="165"/>
      <c r="C241" s="205"/>
      <c r="D241" s="166"/>
      <c r="E241" s="166"/>
      <c r="F241" s="163"/>
      <c r="G241" s="163"/>
    </row>
    <row r="242" spans="1:13" s="164" customFormat="1" x14ac:dyDescent="0.3">
      <c r="A242" s="204"/>
      <c r="B242" s="165"/>
      <c r="C242" s="205"/>
      <c r="D242" s="166"/>
      <c r="E242" s="166"/>
      <c r="F242" s="163"/>
      <c r="G242" s="163"/>
    </row>
    <row r="243" spans="1:13" s="164" customFormat="1" x14ac:dyDescent="0.3">
      <c r="A243" s="204"/>
      <c r="B243" s="165"/>
      <c r="C243" s="205"/>
      <c r="D243" s="166"/>
      <c r="E243" s="166"/>
      <c r="F243" s="163"/>
      <c r="G243" s="163"/>
    </row>
    <row r="244" spans="1:13" s="164" customFormat="1" x14ac:dyDescent="0.3">
      <c r="A244" s="204"/>
      <c r="B244" s="165"/>
      <c r="C244" s="205"/>
      <c r="D244" s="166"/>
      <c r="E244" s="166"/>
      <c r="F244" s="163"/>
      <c r="G244" s="163"/>
    </row>
    <row r="245" spans="1:13" s="164" customFormat="1" x14ac:dyDescent="0.3">
      <c r="A245" s="204"/>
      <c r="B245" s="165"/>
      <c r="C245" s="205"/>
      <c r="D245" s="166"/>
      <c r="E245" s="166"/>
      <c r="F245" s="163"/>
      <c r="G245" s="163"/>
    </row>
    <row r="246" spans="1:13" s="164" customFormat="1" x14ac:dyDescent="0.3">
      <c r="A246" s="204"/>
      <c r="B246" s="165"/>
      <c r="C246" s="205"/>
      <c r="D246" s="166"/>
      <c r="E246" s="166"/>
      <c r="F246" s="163"/>
      <c r="G246" s="163"/>
    </row>
    <row r="247" spans="1:13" s="182" customFormat="1" x14ac:dyDescent="0.3">
      <c r="A247" s="181"/>
      <c r="B247" s="400"/>
      <c r="C247" s="400"/>
      <c r="D247" s="497"/>
      <c r="E247" s="497"/>
      <c r="F247" s="400"/>
      <c r="G247" s="400"/>
      <c r="H247" s="164"/>
      <c r="I247" s="164"/>
      <c r="J247" s="164"/>
      <c r="K247" s="164"/>
      <c r="L247" s="164"/>
      <c r="M247" s="164"/>
    </row>
    <row r="248" spans="1:13" s="182" customFormat="1" x14ac:dyDescent="0.3">
      <c r="A248" s="181"/>
      <c r="B248" s="400" t="s">
        <v>1015</v>
      </c>
      <c r="C248" s="400" t="s">
        <v>1821</v>
      </c>
      <c r="D248" s="497" t="s">
        <v>2112</v>
      </c>
      <c r="E248" s="497" t="b">
        <f>G2</f>
        <v>1</v>
      </c>
      <c r="F248" s="400"/>
      <c r="G248" s="400"/>
      <c r="H248" s="164"/>
      <c r="I248" s="164"/>
      <c r="J248" s="164"/>
      <c r="K248" s="164"/>
      <c r="L248" s="164"/>
      <c r="M248" s="164"/>
    </row>
    <row r="249" spans="1:13" s="182" customFormat="1" x14ac:dyDescent="0.3">
      <c r="A249" s="181" t="s">
        <v>1000</v>
      </c>
      <c r="B249" s="400">
        <f>IF(E248=FALSE,0,H4)</f>
        <v>7</v>
      </c>
      <c r="C249" s="400">
        <f>IF(E248=FALSE,0,I4)</f>
        <v>14</v>
      </c>
      <c r="D249" s="498">
        <f>IF(E248=0,0,B249/C249)</f>
        <v>0.5</v>
      </c>
      <c r="E249" s="497"/>
      <c r="F249" s="400"/>
      <c r="G249" s="400"/>
      <c r="H249" s="164"/>
      <c r="I249" s="164"/>
      <c r="J249" s="164"/>
      <c r="K249" s="164"/>
      <c r="L249" s="164"/>
      <c r="M249" s="164"/>
    </row>
    <row r="250" spans="1:13" s="182" customFormat="1" x14ac:dyDescent="0.3">
      <c r="A250" s="181" t="s">
        <v>1002</v>
      </c>
      <c r="B250" s="400">
        <f>IF(E248=FALSE,0,H13)</f>
        <v>4</v>
      </c>
      <c r="C250" s="400">
        <f>IF(E248=FALSE,0,I13)</f>
        <v>8</v>
      </c>
      <c r="D250" s="498">
        <f>IF(E248=0,0,B250/C250)</f>
        <v>0.5</v>
      </c>
      <c r="E250" s="497"/>
      <c r="F250" s="400"/>
      <c r="G250" s="400"/>
      <c r="H250" s="164"/>
      <c r="I250" s="164"/>
      <c r="J250" s="164"/>
      <c r="K250" s="164"/>
      <c r="L250" s="164"/>
      <c r="M250" s="164"/>
    </row>
    <row r="251" spans="1:13" s="182" customFormat="1" x14ac:dyDescent="0.3">
      <c r="A251" s="181" t="s">
        <v>1004</v>
      </c>
      <c r="B251" s="400">
        <f>IF(E248=FALSE,0,H21)</f>
        <v>35</v>
      </c>
      <c r="C251" s="400">
        <f>IF(E248=FALSE,0,I21)</f>
        <v>70</v>
      </c>
      <c r="D251" s="498">
        <f>IF(E248=0,0,B251/C251)</f>
        <v>0.5</v>
      </c>
      <c r="E251" s="497"/>
      <c r="F251" s="400"/>
      <c r="G251" s="400"/>
      <c r="H251" s="164"/>
      <c r="I251" s="164"/>
      <c r="J251" s="164"/>
      <c r="K251" s="164"/>
      <c r="L251" s="164"/>
      <c r="M251" s="164"/>
    </row>
    <row r="252" spans="1:13" s="182" customFormat="1" x14ac:dyDescent="0.3">
      <c r="A252" s="181" t="s">
        <v>1006</v>
      </c>
      <c r="B252" s="400">
        <f>IF(E248=FALSE,0,H60)</f>
        <v>42</v>
      </c>
      <c r="C252" s="400">
        <f>IF(E248=FALSE,0,I60)</f>
        <v>84</v>
      </c>
      <c r="D252" s="498">
        <f>IF(E248=0,0,B252/C252)</f>
        <v>0.5</v>
      </c>
      <c r="E252" s="497"/>
      <c r="F252" s="400"/>
      <c r="G252" s="400"/>
      <c r="H252" s="164"/>
      <c r="I252" s="164"/>
      <c r="J252" s="164"/>
      <c r="K252" s="164"/>
      <c r="L252" s="164"/>
      <c r="M252" s="164"/>
    </row>
    <row r="253" spans="1:13" s="182" customFormat="1" x14ac:dyDescent="0.3">
      <c r="A253" s="181" t="s">
        <v>1008</v>
      </c>
      <c r="B253" s="499">
        <f>IF(E248=FALSE,0,H111)</f>
        <v>14</v>
      </c>
      <c r="C253" s="499">
        <f>IF(E248=FALSE,0,I111)</f>
        <v>28</v>
      </c>
      <c r="D253" s="498">
        <f>IF(E248=0,0,B253/C253)</f>
        <v>0.5</v>
      </c>
      <c r="E253" s="497"/>
      <c r="F253" s="400"/>
      <c r="G253" s="400"/>
      <c r="H253" s="164"/>
      <c r="I253" s="164"/>
      <c r="J253" s="164"/>
      <c r="K253" s="164"/>
      <c r="L253" s="164"/>
      <c r="M253" s="164"/>
    </row>
    <row r="254" spans="1:13" s="182" customFormat="1" x14ac:dyDescent="0.3">
      <c r="A254" s="181" t="s">
        <v>1010</v>
      </c>
      <c r="B254" s="499">
        <f>IF(E248=FALSE,0,H128)</f>
        <v>18</v>
      </c>
      <c r="C254" s="499">
        <f>IF(E248=FALSE,0,I128)</f>
        <v>36</v>
      </c>
      <c r="D254" s="498">
        <f>IF(E248=0,0,B254/C254)</f>
        <v>0.5</v>
      </c>
      <c r="E254" s="497"/>
      <c r="F254" s="400"/>
      <c r="G254" s="400"/>
      <c r="H254" s="164"/>
      <c r="I254" s="164"/>
      <c r="J254" s="164"/>
      <c r="K254" s="164"/>
      <c r="L254" s="164"/>
      <c r="M254" s="164"/>
    </row>
    <row r="255" spans="1:13" s="182" customFormat="1" x14ac:dyDescent="0.3">
      <c r="A255" s="181" t="s">
        <v>1011</v>
      </c>
      <c r="B255" s="499">
        <f>IF(E248=FALSE,0,H151)</f>
        <v>51</v>
      </c>
      <c r="C255" s="499">
        <f>IF(E248=FALSE,0,I151)</f>
        <v>102</v>
      </c>
      <c r="D255" s="498">
        <f>IF(E248=0,0,B255/C255)</f>
        <v>0.5</v>
      </c>
      <c r="E255" s="497"/>
      <c r="F255" s="400"/>
      <c r="G255" s="400"/>
      <c r="H255" s="164"/>
      <c r="I255" s="164"/>
      <c r="J255" s="164"/>
      <c r="K255" s="164"/>
      <c r="L255" s="164"/>
      <c r="M255" s="164"/>
    </row>
    <row r="256" spans="1:13" s="182" customFormat="1" x14ac:dyDescent="0.3">
      <c r="A256" s="181" t="s">
        <v>1013</v>
      </c>
      <c r="B256" s="499">
        <f>IF(E248=FALSE,0,H208)</f>
        <v>14</v>
      </c>
      <c r="C256" s="499">
        <f>IF(E248=FALSE,0,I208)</f>
        <v>28</v>
      </c>
      <c r="D256" s="498">
        <f>IF(E248=0,0,B256/C256)</f>
        <v>0.5</v>
      </c>
      <c r="E256" s="497"/>
      <c r="F256" s="400"/>
      <c r="G256" s="400"/>
      <c r="H256" s="164"/>
      <c r="I256" s="164"/>
      <c r="J256" s="164"/>
      <c r="K256" s="164"/>
      <c r="L256" s="164"/>
      <c r="M256" s="164"/>
    </row>
    <row r="257" spans="1:13" s="182" customFormat="1" x14ac:dyDescent="0.3">
      <c r="A257" s="181" t="s">
        <v>1017</v>
      </c>
      <c r="B257" s="400">
        <f>IF(G2=FALSE,0,SUM(B249:B256))</f>
        <v>185</v>
      </c>
      <c r="C257" s="400">
        <f>IF(G2=FALSE,0,SUM(C249:C256))</f>
        <v>370</v>
      </c>
      <c r="D257" s="498">
        <f>IF(E248=0,0,B257/C257)</f>
        <v>0.5</v>
      </c>
      <c r="E257" s="497"/>
      <c r="F257" s="400"/>
      <c r="G257" s="400"/>
      <c r="H257" s="164"/>
      <c r="I257" s="164"/>
      <c r="J257" s="164"/>
      <c r="K257" s="164"/>
      <c r="L257" s="164"/>
      <c r="M257" s="164"/>
    </row>
    <row r="258" spans="1:13" s="103" customFormat="1" x14ac:dyDescent="0.3">
      <c r="A258" s="131"/>
      <c r="B258" s="102"/>
      <c r="C258" s="102"/>
      <c r="D258" s="133"/>
      <c r="E258" s="133"/>
      <c r="F258" s="102"/>
      <c r="G258" s="102"/>
      <c r="H258" s="164"/>
      <c r="I258" s="164"/>
      <c r="J258" s="164"/>
      <c r="K258" s="164"/>
      <c r="L258" s="164"/>
      <c r="M258" s="164"/>
    </row>
    <row r="259" spans="1:13" s="103" customFormat="1" x14ac:dyDescent="0.3">
      <c r="E259" s="591"/>
      <c r="H259" s="164"/>
      <c r="I259" s="164"/>
      <c r="J259" s="164"/>
      <c r="K259" s="164"/>
      <c r="L259" s="164"/>
      <c r="M259" s="164"/>
    </row>
    <row r="260" spans="1:13" s="103" customFormat="1" x14ac:dyDescent="0.3">
      <c r="E260" s="591"/>
      <c r="H260" s="164"/>
      <c r="I260" s="164"/>
      <c r="J260" s="164"/>
      <c r="K260" s="164"/>
      <c r="L260" s="164"/>
      <c r="M260" s="164"/>
    </row>
    <row r="261" spans="1:13" s="103" customFormat="1" x14ac:dyDescent="0.3">
      <c r="E261" s="591"/>
      <c r="H261" s="164"/>
      <c r="I261" s="164"/>
      <c r="J261" s="164"/>
      <c r="K261" s="164"/>
      <c r="L261" s="164"/>
      <c r="M261" s="164"/>
    </row>
  </sheetData>
  <sheetProtection algorithmName="SHA-512" hashValue="PPxsKTIJ1H/6b9dePlVYPbE8mr4MPU+ikLNogzMlnBUfa5mqQGBMv2dnRoxB0RuoFwGpKEu1XGPxCkTum8GfbQ==" saltValue="9JoACcjOLEzzodUFK7hsDg==" spinCount="100000" sheet="1" objects="1" scenarios="1"/>
  <protectedRanges>
    <protectedRange sqref="D6:D226" name="Range1"/>
    <protectedRange sqref="G6:G226" name="Range2"/>
  </protectedRanges>
  <autoFilter ref="A3:G226" xr:uid="{00000000-0001-0000-0B00-000000000000}"/>
  <mergeCells count="46">
    <mergeCell ref="B214:G214"/>
    <mergeCell ref="B219:G219"/>
    <mergeCell ref="B222:G222"/>
    <mergeCell ref="A229:C229"/>
    <mergeCell ref="B231:C231"/>
    <mergeCell ref="B129:G129"/>
    <mergeCell ref="B132:G132"/>
    <mergeCell ref="B137:G137"/>
    <mergeCell ref="B208:G208"/>
    <mergeCell ref="B209:G209"/>
    <mergeCell ref="B144:G144"/>
    <mergeCell ref="B151:G151"/>
    <mergeCell ref="B152:G152"/>
    <mergeCell ref="B160:G160"/>
    <mergeCell ref="B199:G199"/>
    <mergeCell ref="B204:G204"/>
    <mergeCell ref="B194:G194"/>
    <mergeCell ref="B109:G109"/>
    <mergeCell ref="B111:G111"/>
    <mergeCell ref="B112:G112"/>
    <mergeCell ref="B125:G125"/>
    <mergeCell ref="B128:G128"/>
    <mergeCell ref="B61:G61"/>
    <mergeCell ref="B70:G70"/>
    <mergeCell ref="B78:G78"/>
    <mergeCell ref="B81:G81"/>
    <mergeCell ref="B105:G105"/>
    <mergeCell ref="B65:G65"/>
    <mergeCell ref="B93:G93"/>
    <mergeCell ref="B29:G29"/>
    <mergeCell ref="B40:G40"/>
    <mergeCell ref="B44:G44"/>
    <mergeCell ref="B47:G47"/>
    <mergeCell ref="B60:G60"/>
    <mergeCell ref="B35:G35"/>
    <mergeCell ref="B55:G55"/>
    <mergeCell ref="B14:G14"/>
    <mergeCell ref="B16:G16"/>
    <mergeCell ref="B18:G18"/>
    <mergeCell ref="B21:G21"/>
    <mergeCell ref="B22:G22"/>
    <mergeCell ref="A1:G1"/>
    <mergeCell ref="A2:F2"/>
    <mergeCell ref="B4:G4"/>
    <mergeCell ref="B5:G5"/>
    <mergeCell ref="B13:G13"/>
  </mergeCells>
  <dataValidations count="3">
    <dataValidation type="list" allowBlank="1" showErrorMessage="1" sqref="D3 D6:D12 D15 D17 D19:D20 D23:D28 D45:D46 D36:D39 D41:D43 D79:D80 D66:D69 D106:D108 D110 D126:D127 D130:D131 D133:D136 D138:D143 D145:D150 D56:D59 D94:D104 D153:D159 D205:D207 D210:D213 D215:D218 D220:D221 D30:D34 D48:D54 D161:D193 D62:D64 D82:D92 D223:D248 D258 D113:D124 D71:D77 D200:D203" xr:uid="{00000000-0002-0000-0B00-000000000000}">
      <formula1>$L$1:$N$1</formula1>
    </dataValidation>
    <dataValidation allowBlank="1" showErrorMessage="1" sqref="D249:D257" xr:uid="{60EF3BFE-6224-4328-98A7-42BBB712B55C}"/>
    <dataValidation type="list" allowBlank="1" showInputMessage="1" showErrorMessage="1" sqref="D195:D198" xr:uid="{AB6DA883-2C80-4EBA-9944-535AEEBD56D6}">
      <formula1>$L$1:$N$1</formula1>
    </dataValidation>
  </dataValidations>
  <pageMargins left="0.7" right="0.7" top="0.75" bottom="0.75" header="0" footer="0"/>
  <pageSetup paperSize="9" scale="3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Hospital Score</vt:lpstr>
      <vt:lpstr>IPD</vt:lpstr>
      <vt:lpstr>Emergency</vt:lpstr>
      <vt:lpstr>OPD</vt:lpstr>
      <vt:lpstr>Labour Room</vt:lpstr>
      <vt:lpstr>Lab</vt:lpstr>
      <vt:lpstr>Radio</vt:lpstr>
      <vt:lpstr>Pharmacy</vt:lpstr>
      <vt:lpstr>Aux Ser</vt:lpstr>
      <vt:lpstr>Gen Admin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Anand Yadav</dc:creator>
  <cp:lastModifiedBy>utkarsh tailor</cp:lastModifiedBy>
  <cp:lastPrinted>2026-08-07T11:46:02Z</cp:lastPrinted>
  <dcterms:created xsi:type="dcterms:W3CDTF">2006-09-16T00:00:00Z</dcterms:created>
  <dcterms:modified xsi:type="dcterms:W3CDTF">2026-08-12T06:26:45Z</dcterms:modified>
</cp:coreProperties>
</file>